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c/Library/Mobile Documents/com~apple~CloudDocs/РАБОТА/НОКУ_2019/Отчеты/Образование/3-5/ТУНГИРО_ОЛЕКМИНСКИЙ РАЙОН/ЗАТО ГОРНЫЙ/"/>
    </mc:Choice>
  </mc:AlternateContent>
  <xr:revisionPtr revIDLastSave="0" documentId="13_ncr:1_{5EADA6A4-2E4C-D043-B798-EE32D3EF5F99}" xr6:coauthVersionLast="45" xr6:coauthVersionMax="45" xr10:uidLastSave="{00000000-0000-0000-0000-000000000000}"/>
  <bookViews>
    <workbookView xWindow="0" yWindow="460" windowWidth="27320" windowHeight="136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7" i="1"/>
  <c r="Q8" i="1"/>
  <c r="L21" i="1" l="1"/>
  <c r="L16" i="1"/>
  <c r="L11" i="1"/>
  <c r="L6" i="1"/>
  <c r="B21" i="1" l="1"/>
  <c r="B16" i="1"/>
  <c r="B11" i="1"/>
  <c r="B6" i="1"/>
  <c r="F16" i="1" l="1"/>
  <c r="A30" i="1" l="1"/>
  <c r="A29" i="1"/>
  <c r="A28" i="1"/>
  <c r="A27" i="1"/>
  <c r="S21" i="1" l="1"/>
  <c r="S16" i="1"/>
  <c r="L82" i="1" l="1"/>
  <c r="L81" i="1"/>
  <c r="L80" i="1"/>
  <c r="L79" i="1"/>
  <c r="A82" i="1"/>
  <c r="A81" i="1"/>
  <c r="A80" i="1"/>
  <c r="A79" i="1"/>
  <c r="AF79" i="1" l="1"/>
  <c r="AF78" i="1"/>
  <c r="AF77" i="1"/>
  <c r="AF76" i="1"/>
  <c r="AE79" i="1"/>
  <c r="AE78" i="1"/>
  <c r="AE77" i="1"/>
  <c r="AE76" i="1"/>
  <c r="AL79" i="1"/>
  <c r="AL78" i="1"/>
  <c r="AL77" i="1"/>
  <c r="AL76" i="1"/>
  <c r="AJ79" i="1"/>
  <c r="AJ78" i="1"/>
  <c r="AJ77" i="1"/>
  <c r="AJ76" i="1"/>
  <c r="AH79" i="1"/>
  <c r="AH78" i="1"/>
  <c r="AH77" i="1"/>
  <c r="AH76" i="1"/>
  <c r="AR79" i="1"/>
  <c r="AR78" i="1"/>
  <c r="AR77" i="1"/>
  <c r="AR76" i="1"/>
  <c r="AP79" i="1"/>
  <c r="AP78" i="1"/>
  <c r="AP77" i="1"/>
  <c r="AP76" i="1"/>
  <c r="AN79" i="1"/>
  <c r="AN78" i="1"/>
  <c r="AN77" i="1"/>
  <c r="AN76" i="1"/>
  <c r="AC79" i="1"/>
  <c r="AC78" i="1"/>
  <c r="AC77" i="1"/>
  <c r="AC76" i="1"/>
  <c r="AA79" i="1"/>
  <c r="AA78" i="1"/>
  <c r="AA77" i="1"/>
  <c r="AA76" i="1"/>
  <c r="Y79" i="1"/>
  <c r="Y78" i="1"/>
  <c r="Y77" i="1"/>
  <c r="Y76" i="1"/>
  <c r="X79" i="1"/>
  <c r="X78" i="1"/>
  <c r="AS78" i="1" s="1"/>
  <c r="X77" i="1"/>
  <c r="X76" i="1"/>
  <c r="W79" i="1"/>
  <c r="W78" i="1"/>
  <c r="W77" i="1"/>
  <c r="W76" i="1"/>
  <c r="AD76" i="1" l="1"/>
  <c r="AD78" i="1"/>
  <c r="AK77" i="1"/>
  <c r="AQ77" i="1"/>
  <c r="AK78" i="1"/>
  <c r="Z78" i="1"/>
  <c r="AB77" i="1"/>
  <c r="AQ78" i="1"/>
  <c r="AD77" i="1"/>
  <c r="AI79" i="1"/>
  <c r="AS77" i="1"/>
  <c r="AO76" i="1"/>
  <c r="AQ79" i="1"/>
  <c r="AI76" i="1"/>
  <c r="AK79" i="1"/>
  <c r="AM78" i="1"/>
  <c r="Z79" i="1"/>
  <c r="AO79" i="1"/>
  <c r="Z77" i="1"/>
  <c r="AD79" i="1"/>
  <c r="AS79" i="1"/>
  <c r="AB79" i="1"/>
  <c r="AB78" i="1"/>
  <c r="AO78" i="1"/>
  <c r="AI78" i="1"/>
  <c r="AO77" i="1"/>
  <c r="AQ76" i="1"/>
  <c r="AK76" i="1"/>
  <c r="AB76" i="1"/>
  <c r="AS76" i="1"/>
  <c r="AG76" i="1"/>
  <c r="AG77" i="1"/>
  <c r="AM79" i="1"/>
  <c r="AI77" i="1"/>
  <c r="AM77" i="1"/>
  <c r="Z76" i="1"/>
  <c r="AM76" i="1"/>
  <c r="AG79" i="1"/>
  <c r="AG78" i="1"/>
  <c r="S11" i="1"/>
  <c r="S6" i="1"/>
  <c r="I27" i="1" s="1"/>
  <c r="B27" i="1"/>
  <c r="AG21" i="1"/>
  <c r="AE21" i="1"/>
  <c r="AC21" i="1"/>
  <c r="Z21" i="1"/>
  <c r="X21" i="1"/>
  <c r="K30" i="1" s="1"/>
  <c r="V21" i="1"/>
  <c r="R21" i="1"/>
  <c r="Q21" i="1"/>
  <c r="N21" i="1"/>
  <c r="N23" i="1" s="1"/>
  <c r="E30" i="1"/>
  <c r="G21" i="1"/>
  <c r="B30" i="1"/>
  <c r="AG16" i="1"/>
  <c r="AE16" i="1"/>
  <c r="AC16" i="1"/>
  <c r="Z16" i="1"/>
  <c r="X16" i="1"/>
  <c r="V16" i="1"/>
  <c r="R16" i="1"/>
  <c r="Q16" i="1"/>
  <c r="N16" i="1"/>
  <c r="N18" i="1" s="1"/>
  <c r="E29" i="1"/>
  <c r="G16" i="1"/>
  <c r="AG11" i="1"/>
  <c r="AE11" i="1"/>
  <c r="AC11" i="1"/>
  <c r="Z11" i="1"/>
  <c r="X11" i="1"/>
  <c r="V11" i="1"/>
  <c r="R11" i="1"/>
  <c r="Q11" i="1"/>
  <c r="N11" i="1"/>
  <c r="N13" i="1" s="1"/>
  <c r="E28" i="1"/>
  <c r="G11" i="1"/>
  <c r="AG6" i="1"/>
  <c r="O27" i="1" s="1"/>
  <c r="AE6" i="1"/>
  <c r="N27" i="1" s="1"/>
  <c r="AC6" i="1"/>
  <c r="M27" i="1" s="1"/>
  <c r="Z6" i="1"/>
  <c r="L27" i="1" s="1"/>
  <c r="X6" i="1"/>
  <c r="K27" i="1" s="1"/>
  <c r="V6" i="1"/>
  <c r="J27" i="1" s="1"/>
  <c r="R6" i="1"/>
  <c r="H27" i="1" s="1"/>
  <c r="Q6" i="1"/>
  <c r="G27" i="1" s="1"/>
  <c r="N6" i="1"/>
  <c r="N8" i="1" s="1"/>
  <c r="E27" i="1"/>
  <c r="G6" i="1"/>
  <c r="D27" i="1" s="1"/>
  <c r="C27" i="1"/>
  <c r="F23" i="1" l="1"/>
  <c r="C30" i="1"/>
  <c r="Q23" i="1"/>
  <c r="G30" i="1"/>
  <c r="G23" i="1"/>
  <c r="D30" i="1"/>
  <c r="R23" i="1"/>
  <c r="H30" i="1"/>
  <c r="AC23" i="1"/>
  <c r="M30" i="1"/>
  <c r="V23" i="1"/>
  <c r="J30" i="1"/>
  <c r="AE23" i="1"/>
  <c r="N30" i="1"/>
  <c r="Z23" i="1"/>
  <c r="L30" i="1"/>
  <c r="AG23" i="1"/>
  <c r="O30" i="1"/>
  <c r="F18" i="1"/>
  <c r="C29" i="1"/>
  <c r="Q18" i="1"/>
  <c r="G29" i="1"/>
  <c r="Z18" i="1"/>
  <c r="L29" i="1"/>
  <c r="G18" i="1"/>
  <c r="D29" i="1"/>
  <c r="R18" i="1"/>
  <c r="H29" i="1"/>
  <c r="AC18" i="1"/>
  <c r="M29" i="1"/>
  <c r="V18" i="1"/>
  <c r="J29" i="1"/>
  <c r="AE18" i="1"/>
  <c r="N29" i="1"/>
  <c r="K16" i="1"/>
  <c r="B29" i="1"/>
  <c r="X18" i="1"/>
  <c r="K29" i="1"/>
  <c r="AG18" i="1"/>
  <c r="O29" i="1"/>
  <c r="K11" i="1"/>
  <c r="B28" i="1"/>
  <c r="F13" i="1"/>
  <c r="C28" i="1"/>
  <c r="R13" i="1"/>
  <c r="H28" i="1"/>
  <c r="AC13" i="1"/>
  <c r="M28" i="1"/>
  <c r="S13" i="1"/>
  <c r="I28" i="1"/>
  <c r="G13" i="1"/>
  <c r="D28" i="1"/>
  <c r="V13" i="1"/>
  <c r="J28" i="1"/>
  <c r="AE13" i="1"/>
  <c r="N28" i="1"/>
  <c r="X13" i="1"/>
  <c r="K28" i="1"/>
  <c r="AG13" i="1"/>
  <c r="O28" i="1"/>
  <c r="Q13" i="1"/>
  <c r="G28" i="1"/>
  <c r="Z13" i="1"/>
  <c r="AB13" i="1" s="1"/>
  <c r="E80" i="1" s="1"/>
  <c r="L28" i="1"/>
  <c r="L8" i="1"/>
  <c r="P8" i="1" s="1"/>
  <c r="S8" i="1"/>
  <c r="V8" i="1"/>
  <c r="B8" i="1"/>
  <c r="AG8" i="1"/>
  <c r="U6" i="1"/>
  <c r="AE8" i="1"/>
  <c r="F8" i="1"/>
  <c r="X8" i="1"/>
  <c r="G8" i="1"/>
  <c r="R8" i="1"/>
  <c r="AC8" i="1"/>
  <c r="Z8" i="1"/>
  <c r="S23" i="1"/>
  <c r="I30" i="1"/>
  <c r="S18" i="1"/>
  <c r="I29" i="1"/>
  <c r="K21" i="1"/>
  <c r="U16" i="1"/>
  <c r="AB21" i="1"/>
  <c r="X23" i="1"/>
  <c r="AB11" i="1"/>
  <c r="AI11" i="1"/>
  <c r="AB16" i="1"/>
  <c r="AI16" i="1"/>
  <c r="AI21" i="1"/>
  <c r="U21" i="1"/>
  <c r="U11" i="1"/>
  <c r="AB6" i="1"/>
  <c r="AI6" i="1"/>
  <c r="P11" i="1"/>
  <c r="P16" i="1"/>
  <c r="P21" i="1"/>
  <c r="AI23" i="1"/>
  <c r="F82" i="1" s="1"/>
  <c r="P6" i="1"/>
  <c r="B13" i="1"/>
  <c r="L13" i="1"/>
  <c r="P13" i="1" s="1"/>
  <c r="B18" i="1"/>
  <c r="L18" i="1"/>
  <c r="P18" i="1" s="1"/>
  <c r="B23" i="1"/>
  <c r="K23" i="1" s="1"/>
  <c r="B82" i="1" s="1"/>
  <c r="L23" i="1"/>
  <c r="P23" i="1" s="1"/>
  <c r="K6" i="1"/>
  <c r="AI13" i="1" l="1"/>
  <c r="F80" i="1" s="1"/>
  <c r="K18" i="1"/>
  <c r="B81" i="1" s="1"/>
  <c r="U18" i="1"/>
  <c r="D81" i="1" s="1"/>
  <c r="U8" i="1"/>
  <c r="D79" i="1" s="1"/>
  <c r="U23" i="1"/>
  <c r="D82" i="1" s="1"/>
  <c r="AI8" i="1"/>
  <c r="F79" i="1" s="1"/>
  <c r="K13" i="1"/>
  <c r="B80" i="1" s="1"/>
  <c r="AB23" i="1"/>
  <c r="E82" i="1" s="1"/>
  <c r="AB18" i="1"/>
  <c r="E81" i="1" s="1"/>
  <c r="AI18" i="1"/>
  <c r="F81" i="1" s="1"/>
  <c r="U13" i="1"/>
  <c r="D80" i="1" s="1"/>
  <c r="K8" i="1"/>
  <c r="B79" i="1" s="1"/>
  <c r="C82" i="1"/>
  <c r="C81" i="1"/>
  <c r="C80" i="1"/>
  <c r="C79" i="1"/>
  <c r="AB8" i="1"/>
  <c r="E79" i="1" s="1"/>
  <c r="AJ18" i="1" l="1"/>
  <c r="M81" i="1" s="1"/>
  <c r="AJ23" i="1"/>
  <c r="M82" i="1" s="1"/>
  <c r="AJ13" i="1"/>
  <c r="M80" i="1" s="1"/>
  <c r="AJ8" i="1"/>
  <c r="M79" i="1" s="1"/>
  <c r="M83" i="1" l="1"/>
  <c r="M84" i="1" s="1"/>
</calcChain>
</file>

<file path=xl/sharedStrings.xml><?xml version="1.0" encoding="utf-8"?>
<sst xmlns="http://schemas.openxmlformats.org/spreadsheetml/2006/main" count="130" uniqueCount="68">
  <si>
    <t>Название оранизации</t>
  </si>
  <si>
    <t>Открытость и доступность информации об организации социальной сферы</t>
  </si>
  <si>
    <t xml:space="preserve">Показатели, характеризующие комфортность условий предоставления услуг, в том числе время ожидания предоставления услуг </t>
  </si>
  <si>
    <t>Показатели, характеризующие доступность услуг для инвалидов</t>
  </si>
  <si>
    <t>Показатели, характеризующие доброжелательность, вежливость работников организаций социальной сферы</t>
  </si>
  <si>
    <t>Показатели, характеризующие удовлетворенность условиями оказания услуг</t>
  </si>
  <si>
    <t>Итоговое значение по организации</t>
  </si>
  <si>
    <t>Выборка</t>
  </si>
  <si>
    <t>ИТОГ по критерию "Открытость и доступность информации об организации социальной сферы"</t>
  </si>
  <si>
    <t xml:space="preserve">2.1. Обеспечение в организации социальной сферы комфортных условий для предоставления услуг </t>
  </si>
  <si>
    <t>2.3. Доля получателей услуг, удовлетворенных комфортностью предоставления услуг организацией социальной сферы (в % от общего числа опрошенных получателей услуг).</t>
  </si>
  <si>
    <t xml:space="preserve">ИТОГ по критерию "Показатели, характеризующие комфортность условий предоставления услуг, в том числе время ожидания предоставления услуг" </t>
  </si>
  <si>
    <t>ИТОГ по критерию "Показатели, характеризующие доступность услуг для инвалидов"</t>
  </si>
  <si>
    <t xml:space="preserve">4.1.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 </t>
  </si>
  <si>
    <t>4.2.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</si>
  <si>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4.3.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</si>
  <si>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ИТОГ по критерию "Показатели, характеризующие доброжелательность, вежливость работников организаций социальной сферы"</t>
  </si>
  <si>
    <t>5.1. Доля получателей услуг, которые готовы рекомендовать организацию социальной сферы родственникам и знакомым</t>
  </si>
  <si>
    <t>5.2. Доля получателей услуг, удовлетворенных организационными условиями предоставления услуг</t>
  </si>
  <si>
    <t xml:space="preserve">5.3. Доля получателей услуг, удовлетворенных в целом условиями оказания услуг в организации социальной сферы </t>
  </si>
  <si>
    <t>ИТОГ по критерию "Показатели, характеризующие удовлетворенность условиями оказания услуг"</t>
  </si>
  <si>
    <r>
      <t xml:space="preserve">1.1.1.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 </t>
    </r>
    <r>
      <rPr>
        <b/>
        <sz val="9"/>
        <color rgb="FFC00000"/>
        <rFont val="Calibri"/>
        <family val="2"/>
        <charset val="204"/>
      </rPr>
      <t>ИСТЕНД</t>
    </r>
  </si>
  <si>
    <t>1.1.1. ИСТЕНД НОРМА</t>
  </si>
  <si>
    <r>
      <t xml:space="preserve">1.1.2.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 </t>
    </r>
    <r>
      <rPr>
        <b/>
        <sz val="9"/>
        <color rgb="FFC00000"/>
        <rFont val="Calibri"/>
        <family val="2"/>
        <charset val="204"/>
      </rPr>
      <t>ИСАЙТ</t>
    </r>
  </si>
  <si>
    <t>1.1.2. ИСАЙТ НОРМА</t>
  </si>
  <si>
    <t>Количество способов взаимодействия</t>
  </si>
  <si>
    <t>1.3.1. Число получателей услуг, удовлетворенных открытостью, полнотой и доступностью информации, размещенной на информационных стендах в помещении организации</t>
  </si>
  <si>
    <t>Общее число опрошенных получателей услуг</t>
  </si>
  <si>
    <t xml:space="preserve">1.3.2. число получателей услуг, удовлетворенных открытостью, полнотой и доступностью информации, размещенной на официальном сайте организации </t>
  </si>
  <si>
    <t>Количество комфортных условий</t>
  </si>
  <si>
    <t>Не установлен</t>
  </si>
  <si>
    <t xml:space="preserve">Число получателей услуг, удовлетворенных комфортностью предоставления услуг </t>
  </si>
  <si>
    <t>Количество условий доступности организации для инвалидов</t>
  </si>
  <si>
    <t>Количество условий доступности</t>
  </si>
  <si>
    <t xml:space="preserve">Число получателей услуг-инвалидов, удовлетворенных доступностью услуг для инвалидов </t>
  </si>
  <si>
    <t xml:space="preserve">Число опрошенных получателей услуг-инвалидов, ответивших на вопрос 8 Анкеты </t>
  </si>
  <si>
    <t>Число потребителей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</t>
  </si>
  <si>
    <t xml:space="preserve"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 </t>
  </si>
  <si>
    <t xml:space="preserve"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</si>
  <si>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</t>
  </si>
  <si>
    <t xml:space="preserve">Число получателей услуг, удовлетворенных организационными условиями предоставления услуг </t>
  </si>
  <si>
    <t xml:space="preserve">Число  получателей услуг, удовлетворенных в целом условиями оказания услуг в организации социальной сферы </t>
  </si>
  <si>
    <t>Количественные результаты</t>
  </si>
  <si>
    <t>Баллы</t>
  </si>
  <si>
    <t>Индикатор значимости</t>
  </si>
  <si>
    <t>Баллы с применением индикатора значимости</t>
  </si>
  <si>
    <t>1.1.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нормативными правовыми актами</t>
  </si>
  <si>
    <t>1.2.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</si>
  <si>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1.3. Доля получателей услуг, удовлетворенных открытостью,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сферы, на официальном сайте организации социальной сферы в сети "Интернет"</t>
  </si>
  <si>
    <t>Критерии</t>
  </si>
  <si>
    <t>2.3. Доля получателей услуг, удовлетворенных комфортностью предоставления услуг организацией социальной сферы (в % от общего числа опрошенных получателей услуг)</t>
  </si>
  <si>
    <t>3.1. Оборудование помещений организации социальной сферы и прилегающей к ней территории с учетом доступности для инвалидов</t>
  </si>
  <si>
    <t>3.2. Обеспечение в организации социальной сферы условий доступности, позволяющих инвалидам получать услуги наравне с другими</t>
  </si>
  <si>
    <t>3.3. Доля получателей услуг, удовлетворенных доступностью услуг для инвалидов (в % от общего числа опрошенных получателей услуг - инвалидов)</t>
  </si>
  <si>
    <t>3.3. Доля получателей услуг, удовлетворенных доступностью услуг для инвалидов</t>
  </si>
  <si>
    <t>1. Открытость и доступность информации</t>
  </si>
  <si>
    <t>2. Комфортность условий</t>
  </si>
  <si>
    <t>3. Доступность услуг для инвалидов</t>
  </si>
  <si>
    <t>4. Доброжелательность, вежливость работников</t>
  </si>
  <si>
    <t>5. Удовлетворенность условиями оказания услуг</t>
  </si>
  <si>
    <t>Организация</t>
  </si>
  <si>
    <t>Чичло респондентов</t>
  </si>
  <si>
    <t>%</t>
  </si>
  <si>
    <t xml:space="preserve">2.3. Доля получателей услуг, удовлетворенных комфортностью предоставления услуг организацией социальной сферы </t>
  </si>
  <si>
    <t>МДОУ "Центр развития ребенка - детский сад  №17"</t>
  </si>
  <si>
    <t>МДОУ "Детский сад  №5"</t>
  </si>
  <si>
    <t>МОУ ДО  "Детская школа искусств"</t>
  </si>
  <si>
    <t>МДОУ "Детский сад 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</si>
</sst>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rgb="FF000000"/>
      <name val="Calibri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</font>
    <font>
      <b/>
      <sz val="9"/>
      <color rgb="FFC00000"/>
      <name val="Calibri"/>
      <family val="2"/>
      <charset val="204"/>
    </font>
    <font>
      <sz val="12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Calibri"/>
      <family val="2"/>
    </font>
    <font>
      <sz val="10"/>
      <color rgb="FF000000"/>
      <name val="Arial Narrow"/>
      <family val="2"/>
    </font>
    <font>
      <b/>
      <sz val="12"/>
      <color rgb="FF3F3F3F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FFFF"/>
      <name val="Calibri"/>
      <family val="2"/>
      <charset val="204"/>
    </font>
    <font>
      <b/>
      <sz val="12"/>
      <color rgb="FF000000"/>
      <name val="Arial Narrow"/>
      <family val="2"/>
      <charset val="204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</fonts>
  <fills count="31">
    <fill>
      <patternFill patternType="none"/>
    </fill>
    <fill>
      <patternFill patternType="gray125"/>
    </fill>
    <fill>
      <patternFill patternType="none"/>
    </fill>
    <fill>
      <patternFill patternType="solid">
        <fgColor rgb="FF8EAADB"/>
        <bgColor rgb="FFFFFFFF"/>
      </patternFill>
    </fill>
    <fill>
      <patternFill patternType="solid">
        <fgColor rgb="FFF4B083"/>
        <bgColor rgb="FFFFFFFF"/>
      </patternFill>
    </fill>
    <fill>
      <patternFill patternType="solid">
        <fgColor rgb="FF70AD47"/>
        <bgColor rgb="FF000000"/>
      </patternFill>
    </fill>
    <fill>
      <patternFill patternType="solid">
        <fgColor rgb="FFFFD965"/>
        <bgColor rgb="FFFFFFFF"/>
      </patternFill>
    </fill>
    <fill>
      <patternFill patternType="solid">
        <fgColor rgb="FF5B9BD5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3">
    <xf numFmtId="0" fontId="0" fillId="0" borderId="0"/>
    <xf numFmtId="0" fontId="6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6" fillId="13" borderId="0" applyNumberFormat="0" applyBorder="0" applyAlignment="0" applyProtection="0"/>
    <xf numFmtId="0" fontId="3" fillId="14" borderId="0" applyNumberFormat="0" applyBorder="0" applyAlignment="0" applyProtection="0"/>
    <xf numFmtId="0" fontId="6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6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6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6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</cellStyleXfs>
  <cellXfs count="134"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4" fillId="2" borderId="0" xfId="0" applyFont="1" applyFill="1" applyAlignment="1">
      <alignment horizontal="center" vertical="top" wrapText="1"/>
    </xf>
    <xf numFmtId="14" fontId="4" fillId="2" borderId="0" xfId="0" applyNumberFormat="1" applyFont="1" applyFill="1" applyAlignment="1">
      <alignment horizontal="center" vertical="top" wrapText="1"/>
    </xf>
    <xf numFmtId="0" fontId="4" fillId="2" borderId="0" xfId="0" applyFont="1" applyFill="1" applyAlignment="1">
      <alignment vertical="top" wrapText="1"/>
    </xf>
    <xf numFmtId="164" fontId="4" fillId="2" borderId="0" xfId="0" applyNumberFormat="1" applyFont="1" applyFill="1" applyAlignment="1">
      <alignment horizontal="center" vertical="top" wrapText="1"/>
    </xf>
    <xf numFmtId="0" fontId="0" fillId="2" borderId="0" xfId="0" applyFill="1" applyAlignment="1">
      <alignment horizontal="center" vertical="center"/>
    </xf>
    <xf numFmtId="0" fontId="6" fillId="9" borderId="0" xfId="1" applyAlignment="1">
      <alignment horizontal="center" vertical="top" wrapText="1"/>
    </xf>
    <xf numFmtId="164" fontId="6" fillId="9" borderId="0" xfId="1" applyNumberFormat="1" applyAlignment="1">
      <alignment horizontal="center" vertical="top"/>
    </xf>
    <xf numFmtId="164" fontId="6" fillId="27" borderId="0" xfId="19" applyNumberFormat="1" applyAlignment="1">
      <alignment horizontal="center" vertical="top"/>
    </xf>
    <xf numFmtId="164" fontId="6" fillId="9" borderId="0" xfId="1" applyNumberFormat="1" applyAlignment="1">
      <alignment horizontal="center" vertical="center"/>
    </xf>
    <xf numFmtId="1" fontId="6" fillId="9" borderId="0" xfId="1" applyNumberFormat="1" applyAlignment="1">
      <alignment horizontal="center" vertical="center"/>
    </xf>
    <xf numFmtId="0" fontId="6" fillId="9" borderId="0" xfId="1" applyAlignment="1">
      <alignment horizontal="center" vertical="center" wrapText="1"/>
    </xf>
    <xf numFmtId="0" fontId="3" fillId="11" borderId="0" xfId="3" applyAlignment="1">
      <alignment horizontal="center" vertical="center" wrapText="1"/>
    </xf>
    <xf numFmtId="0" fontId="3" fillId="12" borderId="0" xfId="4" applyAlignment="1">
      <alignment horizontal="center" vertical="center" wrapText="1"/>
    </xf>
    <xf numFmtId="1" fontId="6" fillId="27" borderId="0" xfId="19" applyNumberFormat="1" applyAlignment="1">
      <alignment horizontal="center" vertical="center"/>
    </xf>
    <xf numFmtId="164" fontId="6" fillId="27" borderId="0" xfId="19" applyNumberFormat="1" applyAlignment="1">
      <alignment horizontal="center" vertical="center"/>
    </xf>
    <xf numFmtId="0" fontId="7" fillId="28" borderId="0" xfId="20" applyFont="1" applyAlignment="1">
      <alignment horizontal="center" vertical="top" wrapText="1"/>
    </xf>
    <xf numFmtId="0" fontId="7" fillId="10" borderId="0" xfId="2" applyFont="1" applyAlignment="1">
      <alignment horizontal="center" vertical="top" wrapText="1"/>
    </xf>
    <xf numFmtId="1" fontId="3" fillId="29" borderId="0" xfId="21" applyNumberFormat="1" applyAlignment="1">
      <alignment horizontal="center" vertical="center" wrapText="1"/>
    </xf>
    <xf numFmtId="1" fontId="3" fillId="29" borderId="0" xfId="21" applyNumberFormat="1" applyAlignment="1">
      <alignment horizontal="center" vertical="center"/>
    </xf>
    <xf numFmtId="164" fontId="6" fillId="15" borderId="0" xfId="7" applyNumberFormat="1" applyAlignment="1">
      <alignment horizontal="center" vertical="top"/>
    </xf>
    <xf numFmtId="1" fontId="3" fillId="17" borderId="0" xfId="9" applyNumberFormat="1" applyAlignment="1">
      <alignment horizontal="center" vertical="center"/>
    </xf>
    <xf numFmtId="164" fontId="6" fillId="15" borderId="0" xfId="7" applyNumberFormat="1" applyAlignment="1">
      <alignment horizontal="center" vertical="center"/>
    </xf>
    <xf numFmtId="164" fontId="6" fillId="19" borderId="0" xfId="11" applyNumberFormat="1" applyAlignment="1">
      <alignment horizontal="center" vertical="top"/>
    </xf>
    <xf numFmtId="164" fontId="6" fillId="19" borderId="0" xfId="11" applyNumberFormat="1" applyAlignment="1">
      <alignment horizontal="center" vertical="center"/>
    </xf>
    <xf numFmtId="1" fontId="3" fillId="21" borderId="0" xfId="13" applyNumberFormat="1" applyAlignment="1">
      <alignment horizontal="center" vertical="center"/>
    </xf>
    <xf numFmtId="164" fontId="6" fillId="23" borderId="0" xfId="15" applyNumberFormat="1" applyAlignment="1">
      <alignment horizontal="center" vertical="top"/>
    </xf>
    <xf numFmtId="164" fontId="6" fillId="23" borderId="0" xfId="15" applyNumberFormat="1" applyAlignment="1">
      <alignment horizontal="center" vertical="center"/>
    </xf>
    <xf numFmtId="1" fontId="3" fillId="25" borderId="0" xfId="17" applyNumberFormat="1" applyAlignment="1">
      <alignment horizontal="center" vertical="center"/>
    </xf>
    <xf numFmtId="164" fontId="6" fillId="13" borderId="1" xfId="5" applyNumberFormat="1" applyBorder="1" applyAlignment="1">
      <alignment horizontal="center" vertical="top"/>
    </xf>
    <xf numFmtId="164" fontId="6" fillId="13" borderId="1" xfId="5" applyNumberFormat="1" applyBorder="1" applyAlignment="1">
      <alignment horizontal="center" vertical="center"/>
    </xf>
    <xf numFmtId="1" fontId="6" fillId="13" borderId="1" xfId="5" applyNumberFormat="1" applyBorder="1" applyAlignment="1">
      <alignment horizontal="center" vertical="center"/>
    </xf>
    <xf numFmtId="0" fontId="3" fillId="14" borderId="0" xfId="6" applyAlignment="1">
      <alignment horizontal="center" vertical="center"/>
    </xf>
    <xf numFmtId="0" fontId="6" fillId="27" borderId="0" xfId="19" applyAlignment="1">
      <alignment horizontal="center" vertical="top" wrapText="1"/>
    </xf>
    <xf numFmtId="0" fontId="7" fillId="16" borderId="0" xfId="8" applyFont="1" applyAlignment="1">
      <alignment horizontal="center" vertical="top" wrapText="1"/>
    </xf>
    <xf numFmtId="0" fontId="6" fillId="15" borderId="0" xfId="7" applyAlignment="1">
      <alignment horizontal="center" vertical="top" wrapText="1"/>
    </xf>
    <xf numFmtId="0" fontId="6" fillId="19" borderId="0" xfId="11" applyAlignment="1">
      <alignment horizontal="center" vertical="top" wrapText="1"/>
    </xf>
    <xf numFmtId="0" fontId="6" fillId="23" borderId="0" xfId="15" applyAlignment="1">
      <alignment horizontal="center" vertical="top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/>
    <xf numFmtId="0" fontId="16" fillId="2" borderId="0" xfId="0" applyFont="1" applyFill="1"/>
    <xf numFmtId="0" fontId="3" fillId="10" borderId="0" xfId="2" applyAlignment="1">
      <alignment horizontal="center" vertical="top" wrapText="1"/>
    </xf>
    <xf numFmtId="0" fontId="3" fillId="10" borderId="0" xfId="2" applyAlignment="1">
      <alignment vertical="top"/>
    </xf>
    <xf numFmtId="0" fontId="3" fillId="10" borderId="0" xfId="2" applyAlignment="1">
      <alignment vertical="top" wrapText="1"/>
    </xf>
    <xf numFmtId="0" fontId="3" fillId="28" borderId="0" xfId="20" applyAlignment="1">
      <alignment vertical="top" wrapText="1"/>
    </xf>
    <xf numFmtId="0" fontId="3" fillId="28" borderId="0" xfId="20" applyAlignment="1">
      <alignment vertical="top"/>
    </xf>
    <xf numFmtId="0" fontId="3" fillId="16" borderId="0" xfId="8" applyAlignment="1">
      <alignment vertical="top" wrapText="1"/>
    </xf>
    <xf numFmtId="0" fontId="3" fillId="16" borderId="0" xfId="8" applyAlignment="1">
      <alignment vertical="top"/>
    </xf>
    <xf numFmtId="0" fontId="3" fillId="20" borderId="0" xfId="12" applyAlignment="1">
      <alignment vertical="top"/>
    </xf>
    <xf numFmtId="0" fontId="3" fillId="20" borderId="0" xfId="12" applyAlignment="1">
      <alignment vertical="top" wrapText="1"/>
    </xf>
    <xf numFmtId="0" fontId="3" fillId="24" borderId="0" xfId="16" applyAlignment="1">
      <alignment vertical="top" wrapText="1"/>
    </xf>
    <xf numFmtId="0" fontId="3" fillId="24" borderId="0" xfId="16"/>
    <xf numFmtId="164" fontId="0" fillId="2" borderId="0" xfId="0" applyNumberFormat="1" applyFill="1"/>
    <xf numFmtId="0" fontId="0" fillId="2" borderId="0" xfId="0" applyFill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" fontId="3" fillId="30" borderId="0" xfId="22" applyNumberFormat="1" applyAlignment="1">
      <alignment horizontal="center" vertical="center" wrapText="1"/>
    </xf>
    <xf numFmtId="1" fontId="3" fillId="30" borderId="0" xfId="22" applyNumberFormat="1" applyAlignment="1">
      <alignment horizontal="center" vertical="center"/>
    </xf>
    <xf numFmtId="1" fontId="6" fillId="27" borderId="0" xfId="19" applyNumberFormat="1" applyAlignment="1">
      <alignment horizontal="center" vertical="center" wrapText="1"/>
    </xf>
    <xf numFmtId="1" fontId="6" fillId="15" borderId="0" xfId="7" applyNumberFormat="1" applyAlignment="1">
      <alignment horizontal="center" vertical="center"/>
    </xf>
    <xf numFmtId="1" fontId="6" fillId="19" borderId="0" xfId="11" applyNumberFormat="1" applyAlignment="1">
      <alignment horizontal="center" vertical="center"/>
    </xf>
    <xf numFmtId="1" fontId="6" fillId="23" borderId="0" xfId="15" applyNumberFormat="1" applyAlignment="1">
      <alignment horizontal="center" vertical="center"/>
    </xf>
    <xf numFmtId="1" fontId="3" fillId="18" borderId="0" xfId="10" applyNumberFormat="1" applyAlignment="1">
      <alignment horizontal="center" vertical="center"/>
    </xf>
    <xf numFmtId="0" fontId="3" fillId="18" borderId="0" xfId="10" applyAlignment="1">
      <alignment horizontal="center" vertical="center"/>
    </xf>
    <xf numFmtId="0" fontId="6" fillId="9" borderId="0" xfId="1" applyAlignment="1">
      <alignment horizontal="center" vertical="center"/>
    </xf>
    <xf numFmtId="0" fontId="3" fillId="29" borderId="0" xfId="21" applyAlignment="1">
      <alignment horizontal="center" vertical="center"/>
    </xf>
    <xf numFmtId="0" fontId="3" fillId="17" borderId="0" xfId="9" applyAlignment="1">
      <alignment horizontal="center" vertical="center"/>
    </xf>
    <xf numFmtId="0" fontId="6" fillId="15" borderId="0" xfId="7" applyAlignment="1">
      <alignment horizontal="center" vertical="center"/>
    </xf>
    <xf numFmtId="0" fontId="3" fillId="21" borderId="0" xfId="13" applyAlignment="1">
      <alignment horizontal="center" vertical="center"/>
    </xf>
    <xf numFmtId="0" fontId="6" fillId="19" borderId="0" xfId="11" applyAlignment="1">
      <alignment horizontal="center" vertical="center"/>
    </xf>
    <xf numFmtId="0" fontId="3" fillId="25" borderId="0" xfId="17" applyAlignment="1">
      <alignment horizontal="center" vertical="center"/>
    </xf>
    <xf numFmtId="1" fontId="3" fillId="12" borderId="0" xfId="4" applyNumberFormat="1" applyAlignment="1">
      <alignment horizontal="center" vertical="center"/>
    </xf>
    <xf numFmtId="1" fontId="6" fillId="13" borderId="0" xfId="5" applyNumberFormat="1" applyAlignment="1">
      <alignment horizontal="center" vertical="center"/>
    </xf>
    <xf numFmtId="0" fontId="6" fillId="23" borderId="0" xfId="15" applyAlignment="1">
      <alignment horizontal="center" vertical="center"/>
    </xf>
    <xf numFmtId="0" fontId="6" fillId="13" borderId="0" xfId="5" applyAlignment="1">
      <alignment horizontal="center" vertical="center"/>
    </xf>
    <xf numFmtId="0" fontId="6" fillId="27" borderId="0" xfId="19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3" fillId="30" borderId="0" xfId="22" applyAlignment="1">
      <alignment horizontal="center" vertical="center"/>
    </xf>
    <xf numFmtId="0" fontId="3" fillId="11" borderId="0" xfId="3" applyAlignment="1">
      <alignment horizontal="center" vertical="center"/>
    </xf>
    <xf numFmtId="1" fontId="16" fillId="2" borderId="0" xfId="0" applyNumberFormat="1" applyFont="1" applyFill="1"/>
    <xf numFmtId="1" fontId="1" fillId="11" borderId="0" xfId="3" applyNumberFormat="1" applyFont="1" applyAlignment="1">
      <alignment horizontal="center" vertical="center" wrapText="1"/>
    </xf>
    <xf numFmtId="0" fontId="3" fillId="10" borderId="0" xfId="2" applyAlignment="1">
      <alignment vertical="top" wrapText="1"/>
    </xf>
    <xf numFmtId="0" fontId="3" fillId="28" borderId="0" xfId="20" applyAlignment="1">
      <alignment wrapText="1"/>
    </xf>
    <xf numFmtId="0" fontId="3" fillId="16" borderId="0" xfId="8" applyAlignment="1">
      <alignment vertical="top" wrapText="1"/>
    </xf>
    <xf numFmtId="0" fontId="7" fillId="20" borderId="0" xfId="12" applyFont="1" applyAlignment="1">
      <alignment horizontal="center" vertical="top" wrapText="1"/>
    </xf>
    <xf numFmtId="0" fontId="2" fillId="24" borderId="0" xfId="16" applyFont="1" applyAlignment="1">
      <alignment horizontal="center" vertical="top" wrapText="1"/>
    </xf>
    <xf numFmtId="0" fontId="3" fillId="24" borderId="0" xfId="16" applyAlignment="1">
      <alignment horizontal="center" vertical="top" wrapText="1"/>
    </xf>
    <xf numFmtId="0" fontId="0" fillId="2" borderId="0" xfId="0" applyFill="1" applyAlignment="1">
      <alignment horizontal="center" vertical="center"/>
    </xf>
    <xf numFmtId="1" fontId="3" fillId="12" borderId="0" xfId="4" applyNumberFormat="1" applyAlignment="1">
      <alignment horizontal="center" vertical="center"/>
    </xf>
    <xf numFmtId="1" fontId="3" fillId="30" borderId="0" xfId="22" applyNumberFormat="1" applyAlignment="1">
      <alignment horizontal="center" vertical="center"/>
    </xf>
    <xf numFmtId="1" fontId="3" fillId="22" borderId="0" xfId="14" applyNumberFormat="1" applyAlignment="1">
      <alignment horizontal="center" vertical="center"/>
    </xf>
    <xf numFmtId="1" fontId="3" fillId="26" borderId="0" xfId="18" applyNumberFormat="1" applyAlignment="1">
      <alignment horizontal="center" vertical="center"/>
    </xf>
    <xf numFmtId="1" fontId="3" fillId="18" borderId="0" xfId="10" applyNumberFormat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3" fillId="18" borderId="0" xfId="10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" fontId="6" fillId="9" borderId="0" xfId="1" applyNumberFormat="1" applyAlignment="1">
      <alignment horizontal="center" vertical="center"/>
    </xf>
    <xf numFmtId="1" fontId="6" fillId="27" borderId="0" xfId="19" applyNumberFormat="1" applyAlignment="1">
      <alignment horizontal="center" vertical="center"/>
    </xf>
    <xf numFmtId="1" fontId="6" fillId="19" borderId="0" xfId="11" applyNumberFormat="1" applyAlignment="1">
      <alignment horizontal="center" vertical="center"/>
    </xf>
    <xf numFmtId="1" fontId="6" fillId="23" borderId="0" xfId="15" applyNumberForma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14" borderId="0" xfId="6" applyAlignment="1">
      <alignment horizontal="center" vertical="top"/>
    </xf>
    <xf numFmtId="0" fontId="7" fillId="10" borderId="0" xfId="2" applyFont="1" applyAlignment="1">
      <alignment horizontal="center" vertical="top" wrapText="1"/>
    </xf>
    <xf numFmtId="0" fontId="7" fillId="28" borderId="0" xfId="20" applyFont="1" applyAlignment="1">
      <alignment horizontal="center" vertical="top" wrapText="1"/>
    </xf>
    <xf numFmtId="0" fontId="7" fillId="16" borderId="0" xfId="8" applyFont="1" applyAlignment="1">
      <alignment horizontal="center" vertical="top" wrapText="1"/>
    </xf>
    <xf numFmtId="0" fontId="6" fillId="23" borderId="0" xfId="15" applyAlignment="1">
      <alignment horizontal="center" vertical="top" wrapText="1"/>
    </xf>
    <xf numFmtId="164" fontId="9" fillId="2" borderId="0" xfId="0" applyNumberFormat="1" applyFont="1" applyFill="1" applyAlignment="1">
      <alignment horizontal="center" vertical="center" wrapText="1"/>
    </xf>
    <xf numFmtId="0" fontId="6" fillId="9" borderId="0" xfId="1" applyAlignment="1">
      <alignment horizontal="center" vertical="top" wrapText="1"/>
    </xf>
    <xf numFmtId="0" fontId="6" fillId="27" borderId="0" xfId="19" applyAlignment="1">
      <alignment horizontal="center" vertical="top" wrapText="1"/>
    </xf>
    <xf numFmtId="0" fontId="6" fillId="15" borderId="0" xfId="7" applyAlignment="1">
      <alignment horizontal="center" vertical="top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wrapText="1"/>
    </xf>
    <xf numFmtId="14" fontId="11" fillId="2" borderId="0" xfId="0" applyNumberFormat="1" applyFont="1" applyFill="1" applyAlignment="1">
      <alignment horizontal="center" wrapText="1"/>
    </xf>
    <xf numFmtId="0" fontId="11" fillId="2" borderId="0" xfId="0" applyFont="1" applyFill="1" applyAlignment="1">
      <alignment wrapText="1"/>
    </xf>
    <xf numFmtId="0" fontId="11" fillId="2" borderId="0" xfId="0" applyFont="1" applyFill="1"/>
    <xf numFmtId="0" fontId="12" fillId="2" borderId="0" xfId="0" applyFont="1" applyFill="1"/>
    <xf numFmtId="164" fontId="13" fillId="3" borderId="0" xfId="0" applyNumberFormat="1" applyFont="1" applyFill="1" applyAlignment="1">
      <alignment horizontal="center" vertical="center"/>
    </xf>
    <xf numFmtId="164" fontId="14" fillId="2" borderId="0" xfId="0" applyNumberFormat="1" applyFont="1" applyFill="1" applyAlignment="1">
      <alignment horizontal="center" vertical="center" wrapText="1"/>
    </xf>
    <xf numFmtId="164" fontId="11" fillId="2" borderId="0" xfId="0" applyNumberFormat="1" applyFont="1" applyFill="1" applyAlignment="1">
      <alignment horizontal="center" vertical="center"/>
    </xf>
    <xf numFmtId="164" fontId="13" fillId="4" borderId="0" xfId="0" applyNumberFormat="1" applyFont="1" applyFill="1" applyAlignment="1">
      <alignment horizontal="center" vertical="center"/>
    </xf>
    <xf numFmtId="164" fontId="13" fillId="5" borderId="0" xfId="0" applyNumberFormat="1" applyFont="1" applyFill="1" applyAlignment="1">
      <alignment horizontal="center" vertical="center"/>
    </xf>
    <xf numFmtId="164" fontId="13" fillId="6" borderId="0" xfId="0" applyNumberFormat="1" applyFont="1" applyFill="1" applyAlignment="1">
      <alignment horizontal="center" vertical="center"/>
    </xf>
    <xf numFmtId="164" fontId="13" fillId="7" borderId="0" xfId="0" applyNumberFormat="1" applyFont="1" applyFill="1" applyAlignment="1">
      <alignment horizontal="center" vertical="center"/>
    </xf>
    <xf numFmtId="164" fontId="10" fillId="8" borderId="1" xfId="0" applyNumberFormat="1" applyFont="1" applyFill="1" applyBorder="1" applyAlignment="1">
      <alignment horizontal="center" vertical="center"/>
    </xf>
    <xf numFmtId="1" fontId="3" fillId="12" borderId="0" xfId="4" applyNumberFormat="1" applyAlignment="1">
      <alignment horizontal="center" vertical="center" wrapText="1"/>
    </xf>
    <xf numFmtId="1" fontId="3" fillId="30" borderId="0" xfId="22" applyNumberFormat="1" applyAlignment="1">
      <alignment horizontal="center" vertical="center" wrapText="1"/>
    </xf>
    <xf numFmtId="0" fontId="6" fillId="19" borderId="0" xfId="11" applyAlignment="1">
      <alignment horizontal="center" vertical="top" wrapText="1"/>
    </xf>
    <xf numFmtId="0" fontId="6" fillId="13" borderId="1" xfId="5" applyBorder="1" applyAlignment="1">
      <alignment horizontal="center" vertical="top" wrapText="1"/>
    </xf>
    <xf numFmtId="1" fontId="6" fillId="9" borderId="0" xfId="1" applyNumberFormat="1" applyAlignment="1">
      <alignment horizontal="center" vertical="center" wrapText="1"/>
    </xf>
    <xf numFmtId="1" fontId="6" fillId="27" borderId="0" xfId="19" applyNumberFormat="1" applyAlignment="1">
      <alignment horizontal="center" vertical="center" wrapText="1"/>
    </xf>
    <xf numFmtId="1" fontId="6" fillId="15" borderId="0" xfId="7" applyNumberFormat="1" applyAlignment="1">
      <alignment horizontal="center" vertical="center"/>
    </xf>
  </cellXfs>
  <cellStyles count="23">
    <cellStyle name="20% — акцент1" xfId="2" builtinId="30"/>
    <cellStyle name="20% — акцент3" xfId="8" builtinId="38"/>
    <cellStyle name="20% — акцент4" xfId="12" builtinId="42"/>
    <cellStyle name="20% — акцент5" xfId="16" builtinId="46"/>
    <cellStyle name="20% — акцент6" xfId="20" builtinId="50"/>
    <cellStyle name="40% — акцент1" xfId="3" builtinId="31"/>
    <cellStyle name="40% — акцент3" xfId="9" builtinId="39"/>
    <cellStyle name="40% — акцент4" xfId="13" builtinId="43"/>
    <cellStyle name="40% — акцент5" xfId="17" builtinId="47"/>
    <cellStyle name="40% — акцент6" xfId="21" builtinId="51"/>
    <cellStyle name="60% — акцент1" xfId="4" builtinId="32"/>
    <cellStyle name="60% — акцент2" xfId="6" builtinId="36"/>
    <cellStyle name="60% — акцент3" xfId="10" builtinId="40"/>
    <cellStyle name="60% — акцент4" xfId="14" builtinId="44"/>
    <cellStyle name="60% — акцент5" xfId="18" builtinId="48"/>
    <cellStyle name="60% — акцент6" xfId="22" builtinId="52"/>
    <cellStyle name="Акцент1" xfId="1" builtinId="29"/>
    <cellStyle name="Акцент2" xfId="5" builtinId="33"/>
    <cellStyle name="Акцент3" xfId="7" builtinId="37"/>
    <cellStyle name="Акцент4" xfId="11" builtinId="41"/>
    <cellStyle name="Акцент5" xfId="15" builtinId="45"/>
    <cellStyle name="Акцент6" xfId="19" builtinId="49"/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Значения</a:t>
            </a:r>
            <a:r>
              <a:rPr lang="ru-RU" baseline="0"/>
              <a:t> по критериям оценки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Лист1!$A$79</c:f>
              <c:strCache>
                <c:ptCount val="1"/>
                <c:pt idx="0">
                  <c:v>МДОУ "Центр развития ребенка - детский сад  №17"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Лист1!$B$78:$F$78</c:f>
              <c:strCache>
                <c:ptCount val="5"/>
                <c:pt idx="0">
                  <c:v>1. Открытость и доступность информации</c:v>
                </c:pt>
                <c:pt idx="1">
                  <c:v>2. Комфортность условий</c:v>
                </c:pt>
                <c:pt idx="2">
                  <c:v>3. Доступность услуг для инвалидов</c:v>
                </c:pt>
                <c:pt idx="3">
                  <c:v>4. Доброжелательность, вежливость работников</c:v>
                </c:pt>
                <c:pt idx="4">
                  <c:v>5. Удовлетворенность условиями оказания услуг</c:v>
                </c:pt>
              </c:strCache>
            </c:strRef>
          </c:cat>
          <c:val>
            <c:numRef>
              <c:f>Лист1!$B$79:$F$79</c:f>
              <c:numCache>
                <c:formatCode>0</c:formatCode>
                <c:ptCount val="5"/>
                <c:pt idx="0">
                  <c:v>83.636363636363626</c:v>
                </c:pt>
                <c:pt idx="1">
                  <c:v>66.969696969696969</c:v>
                </c:pt>
                <c:pt idx="2">
                  <c:v>76.5</c:v>
                </c:pt>
                <c:pt idx="3">
                  <c:v>81.51515151515153</c:v>
                </c:pt>
                <c:pt idx="4">
                  <c:v>99.393939393939391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2-E147-9946-CC9FD3650BF8}"/>
            </c:ext>
          </c:extLst>
        </c:ser>
        <c:ser>
          <c:idx val="1"/>
          <c:order val="1"/>
          <c:tx>
            <c:strRef>
              <c:f>Лист1!$A$80</c:f>
              <c:strCache>
                <c:ptCount val="1"/>
                <c:pt idx="0">
                  <c:v>МДОУ "Детский сад  №5"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Лист1!$B$78:$F$78</c:f>
              <c:strCache>
                <c:ptCount val="5"/>
                <c:pt idx="0">
                  <c:v>1. Открытость и доступность информации</c:v>
                </c:pt>
                <c:pt idx="1">
                  <c:v>2. Комфортность условий</c:v>
                </c:pt>
                <c:pt idx="2">
                  <c:v>3. Доступность услуг для инвалидов</c:v>
                </c:pt>
                <c:pt idx="3">
                  <c:v>4. Доброжелательность, вежливость работников</c:v>
                </c:pt>
                <c:pt idx="4">
                  <c:v>5. Удовлетворенность условиями оказания услуг</c:v>
                </c:pt>
              </c:strCache>
            </c:strRef>
          </c:cat>
          <c:val>
            <c:numRef>
              <c:f>Лист1!$B$80:$F$80</c:f>
              <c:numCache>
                <c:formatCode>0</c:formatCode>
                <c:ptCount val="5"/>
                <c:pt idx="0">
                  <c:v>82.926767676767682</c:v>
                </c:pt>
                <c:pt idx="1">
                  <c:v>70</c:v>
                </c:pt>
                <c:pt idx="2">
                  <c:v>66.857142857142861</c:v>
                </c:pt>
                <c:pt idx="3">
                  <c:v>99.111111111111114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42-E147-9946-CC9FD3650BF8}"/>
            </c:ext>
          </c:extLst>
        </c:ser>
        <c:ser>
          <c:idx val="2"/>
          <c:order val="2"/>
          <c:tx>
            <c:strRef>
              <c:f>Лист1!$A$81</c:f>
              <c:strCache>
                <c:ptCount val="1"/>
                <c:pt idx="0">
                  <c:v>МОУ ДО  "Детская школа искусств"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Лист1!$B$78:$F$78</c:f>
              <c:strCache>
                <c:ptCount val="5"/>
                <c:pt idx="0">
                  <c:v>1. Открытость и доступность информации</c:v>
                </c:pt>
                <c:pt idx="1">
                  <c:v>2. Комфортность условий</c:v>
                </c:pt>
                <c:pt idx="2">
                  <c:v>3. Доступность услуг для инвалидов</c:v>
                </c:pt>
                <c:pt idx="3">
                  <c:v>4. Доброжелательность, вежливость работников</c:v>
                </c:pt>
                <c:pt idx="4">
                  <c:v>5. Удовлетворенность условиями оказания услуг</c:v>
                </c:pt>
              </c:strCache>
            </c:strRef>
          </c:cat>
          <c:val>
            <c:numRef>
              <c:f>Лист1!$B$81:$F$81</c:f>
              <c:numCache>
                <c:formatCode>0</c:formatCode>
                <c:ptCount val="5"/>
                <c:pt idx="0">
                  <c:v>42.340909090909093</c:v>
                </c:pt>
                <c:pt idx="1">
                  <c:v>69.444444444444443</c:v>
                </c:pt>
                <c:pt idx="2">
                  <c:v>82.125</c:v>
                </c:pt>
                <c:pt idx="3">
                  <c:v>92.333333333333343</c:v>
                </c:pt>
                <c:pt idx="4">
                  <c:v>99.333333333333343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A-674C-AD33-36CE86A1CEC8}"/>
            </c:ext>
          </c:extLst>
        </c:ser>
        <c:ser>
          <c:idx val="3"/>
          <c:order val="3"/>
          <c:tx>
            <c:strRef>
              <c:f>Лист1!$A$82</c:f>
              <c:strCache>
                <c:ptCount val="1"/>
                <c:pt idx="0">
                  <c:v>МДОУ "Детский сад  №6"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Лист1!$B$78:$F$78</c:f>
              <c:strCache>
                <c:ptCount val="5"/>
                <c:pt idx="0">
                  <c:v>1. Открытость и доступность информации</c:v>
                </c:pt>
                <c:pt idx="1">
                  <c:v>2. Комфортность условий</c:v>
                </c:pt>
                <c:pt idx="2">
                  <c:v>3. Доступность услуг для инвалидов</c:v>
                </c:pt>
                <c:pt idx="3">
                  <c:v>4. Доброжелательность, вежливость работников</c:v>
                </c:pt>
                <c:pt idx="4">
                  <c:v>5. Удовлетворенность условиями оказания услуг</c:v>
                </c:pt>
              </c:strCache>
            </c:strRef>
          </c:cat>
          <c:val>
            <c:numRef>
              <c:f>Лист1!$B$82:$F$82</c:f>
              <c:numCache>
                <c:formatCode>0</c:formatCode>
                <c:ptCount val="5"/>
                <c:pt idx="0">
                  <c:v>87.952551834130787</c:v>
                </c:pt>
                <c:pt idx="1">
                  <c:v>60.350877192982452</c:v>
                </c:pt>
                <c:pt idx="2">
                  <c:v>75.428571428571431</c:v>
                </c:pt>
                <c:pt idx="3">
                  <c:v>87.017543859649109</c:v>
                </c:pt>
                <c:pt idx="4">
                  <c:v>91.754385964912274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FA-674C-AD33-36CE86A1C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45159231"/>
        <c:axId val="1445348079"/>
      </c:barChart>
      <c:catAx>
        <c:axId val="14451592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45348079"/>
        <c:crosses val="autoZero"/>
        <c:auto val="1"/>
        <c:lblAlgn val="ctr"/>
        <c:lblOffset val="100"/>
        <c:noMultiLvlLbl val="0"/>
      </c:catAx>
      <c:valAx>
        <c:axId val="14453480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45159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Лист1!$D$78</c:f>
              <c:strCache>
                <c:ptCount val="1"/>
                <c:pt idx="0">
                  <c:v>3. Доступность услуг для инвалидов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Лист1!$A$79:$A$82</c:f>
              <c:strCache>
                <c:ptCount val="4"/>
                <c:pt idx="0">
                  <c:v>МДОУ "Центр развития ребенка - детский сад  №17"</c:v>
                </c:pt>
                <c:pt idx="1">
                  <c:v>МДОУ "Детский сад  №5"</c:v>
                </c:pt>
                <c:pt idx="2">
                  <c:v>МОУ ДО  "Детская школа искусств"</c:v>
                </c:pt>
                <c:pt idx="3">
                  <c:v>МДОУ "Детский сад  №6"</c:v>
                </c:pt>
              </c:strCache>
            </c:strRef>
          </c:cat>
          <c:val>
            <c:numRef>
              <c:f>Лист1!$D$79:$D$82</c:f>
              <c:numCache>
                <c:formatCode>0</c:formatCode>
                <c:ptCount val="4"/>
                <c:pt idx="0">
                  <c:v>76.5</c:v>
                </c:pt>
                <c:pt idx="1">
                  <c:v>66.857142857142861</c:v>
                </c:pt>
                <c:pt idx="2">
                  <c:v>82.125</c:v>
                </c:pt>
                <c:pt idx="3">
                  <c:v>75.428571428571431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0-394D-83DB-4B51855C7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1522575"/>
        <c:axId val="104331503"/>
      </c:barChart>
      <c:catAx>
        <c:axId val="1015225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4331503"/>
        <c:crosses val="autoZero"/>
        <c:auto val="1"/>
        <c:lblAlgn val="ctr"/>
        <c:lblOffset val="100"/>
        <c:noMultiLvlLbl val="0"/>
      </c:catAx>
      <c:valAx>
        <c:axId val="104331503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1522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Лист1!$E$78</c:f>
              <c:strCache>
                <c:ptCount val="1"/>
                <c:pt idx="0">
                  <c:v>4. Доброжелательность, вежливость работников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Лист1!$A$79:$A$82</c:f>
              <c:strCache>
                <c:ptCount val="4"/>
                <c:pt idx="0">
                  <c:v>МДОУ "Центр развития ребенка - детский сад  №17"</c:v>
                </c:pt>
                <c:pt idx="1">
                  <c:v>МДОУ "Детский сад  №5"</c:v>
                </c:pt>
                <c:pt idx="2">
                  <c:v>МОУ ДО  "Детская школа искусств"</c:v>
                </c:pt>
                <c:pt idx="3">
                  <c:v>МДОУ "Детский сад  №6"</c:v>
                </c:pt>
              </c:strCache>
            </c:strRef>
          </c:cat>
          <c:val>
            <c:numRef>
              <c:f>Лист1!$E$79:$E$82</c:f>
              <c:numCache>
                <c:formatCode>0</c:formatCode>
                <c:ptCount val="4"/>
                <c:pt idx="0">
                  <c:v>81.51515151515153</c:v>
                </c:pt>
                <c:pt idx="1">
                  <c:v>99.111111111111114</c:v>
                </c:pt>
                <c:pt idx="2">
                  <c:v>92.333333333333343</c:v>
                </c:pt>
                <c:pt idx="3">
                  <c:v>87.017543859649109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9-9140-AD5F-6712C8B91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1011935"/>
        <c:axId val="91013311"/>
      </c:barChart>
      <c:catAx>
        <c:axId val="910119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1013311"/>
        <c:crosses val="autoZero"/>
        <c:auto val="1"/>
        <c:lblAlgn val="ctr"/>
        <c:lblOffset val="100"/>
        <c:noMultiLvlLbl val="0"/>
      </c:catAx>
      <c:valAx>
        <c:axId val="91013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1011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Лист1!$F$78</c:f>
              <c:strCache>
                <c:ptCount val="1"/>
                <c:pt idx="0">
                  <c:v>5. Удовлетворенность условиями оказания услуг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Лист1!$A$79:$A$82</c:f>
              <c:strCache>
                <c:ptCount val="4"/>
                <c:pt idx="0">
                  <c:v>МДОУ "Центр развития ребенка - детский сад  №17"</c:v>
                </c:pt>
                <c:pt idx="1">
                  <c:v>МДОУ "Детский сад  №5"</c:v>
                </c:pt>
                <c:pt idx="2">
                  <c:v>МОУ ДО  "Детская школа искусств"</c:v>
                </c:pt>
                <c:pt idx="3">
                  <c:v>МДОУ "Детский сад  №6"</c:v>
                </c:pt>
              </c:strCache>
            </c:strRef>
          </c:cat>
          <c:val>
            <c:numRef>
              <c:f>Лист1!$F$79:$F$82</c:f>
              <c:numCache>
                <c:formatCode>0</c:formatCode>
                <c:ptCount val="4"/>
                <c:pt idx="0">
                  <c:v>99.393939393939391</c:v>
                </c:pt>
                <c:pt idx="1">
                  <c:v>100</c:v>
                </c:pt>
                <c:pt idx="2">
                  <c:v>99.333333333333343</c:v>
                </c:pt>
                <c:pt idx="3">
                  <c:v>91.754385964912274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D-2E4F-B4E0-F3A2CDC22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1991375"/>
        <c:axId val="101836655"/>
      </c:barChart>
      <c:catAx>
        <c:axId val="919913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1836655"/>
        <c:crosses val="autoZero"/>
        <c:auto val="1"/>
        <c:lblAlgn val="ctr"/>
        <c:lblOffset val="100"/>
        <c:noMultiLvlLbl val="0"/>
      </c:catAx>
      <c:valAx>
        <c:axId val="101836655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1991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1. Открытость</a:t>
            </a:r>
            <a:r>
              <a:rPr lang="ru-RU" baseline="0"/>
              <a:t> и доступность информации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48999759983679769"/>
          <c:y val="6.2446077233045516E-2"/>
          <c:w val="0.46024941055461338"/>
          <c:h val="0.5880742062117967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Лист1!$A$27</c:f>
              <c:strCache>
                <c:ptCount val="1"/>
                <c:pt idx="0">
                  <c:v>МДОУ "Центр развития ребенка - детский сад  №17"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Лист1!$B$26:$D$26</c:f>
              <c:strCache>
                <c:ptCount val="3"/>
                <c:pt idx="0">
                  <c:v>1.1.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нормативными правовыми актами</c:v>
                </c:pt>
                <c:pt idx="1">
                  <c:v>1.2.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c:v>
                </c:pt>
                <c:pt idx="2">
                  <c:v>1.3. Доля получателей услуг, удовлетворенных открытостью,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сферы, на официальном сайте организации социа</c:v>
                </c:pt>
              </c:strCache>
            </c:strRef>
          </c:cat>
          <c:val>
            <c:numRef>
              <c:f>Лист1!$B$27:$D$27</c:f>
              <c:numCache>
                <c:formatCode>General</c:formatCode>
                <c:ptCount val="3"/>
                <c:pt idx="0" formatCode="0">
                  <c:v>100</c:v>
                </c:pt>
                <c:pt idx="1">
                  <c:v>100</c:v>
                </c:pt>
                <c:pt idx="2" formatCode="0">
                  <c:v>59.090909090909079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85-7542-8E98-82F5F6D2A80C}"/>
            </c:ext>
          </c:extLst>
        </c:ser>
        <c:ser>
          <c:idx val="1"/>
          <c:order val="1"/>
          <c:tx>
            <c:strRef>
              <c:f>Лист1!$A$28</c:f>
              <c:strCache>
                <c:ptCount val="1"/>
                <c:pt idx="0">
                  <c:v>МДОУ "Детский сад  №5"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Лист1!$B$26:$D$26</c:f>
              <c:strCache>
                <c:ptCount val="3"/>
                <c:pt idx="0">
                  <c:v>1.1.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нормативными правовыми актами</c:v>
                </c:pt>
                <c:pt idx="1">
                  <c:v>1.2.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c:v>
                </c:pt>
                <c:pt idx="2">
                  <c:v>1.3. Доля получателей услуг, удовлетворенных открытостью,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сферы, на официальном сайте организации социа</c:v>
                </c:pt>
              </c:strCache>
            </c:strRef>
          </c:cat>
          <c:val>
            <c:numRef>
              <c:f>Лист1!$B$28:$D$28</c:f>
              <c:numCache>
                <c:formatCode>0</c:formatCode>
                <c:ptCount val="3"/>
                <c:pt idx="0">
                  <c:v>89.015151515151516</c:v>
                </c:pt>
                <c:pt idx="1">
                  <c:v>100</c:v>
                </c:pt>
                <c:pt idx="2">
                  <c:v>65.555555555555557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85-7542-8E98-82F5F6D2A80C}"/>
            </c:ext>
          </c:extLst>
        </c:ser>
        <c:ser>
          <c:idx val="2"/>
          <c:order val="2"/>
          <c:tx>
            <c:strRef>
              <c:f>Лист1!$A$29</c:f>
              <c:strCache>
                <c:ptCount val="1"/>
                <c:pt idx="0">
                  <c:v>МОУ ДО  "Детская школа искусств"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Лист1!$B$26:$D$26</c:f>
              <c:strCache>
                <c:ptCount val="3"/>
                <c:pt idx="0">
                  <c:v>1.1.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нормативными правовыми актами</c:v>
                </c:pt>
                <c:pt idx="1">
                  <c:v>1.2.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c:v>
                </c:pt>
                <c:pt idx="2">
                  <c:v>1.3. Доля получателей услуг, удовлетворенных открытостью,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сферы, на официальном сайте организации социа</c:v>
                </c:pt>
              </c:strCache>
            </c:strRef>
          </c:cat>
          <c:val>
            <c:numRef>
              <c:f>Лист1!$B$29:$D$29</c:f>
              <c:numCache>
                <c:formatCode>General</c:formatCode>
                <c:ptCount val="3"/>
                <c:pt idx="0" formatCode="0">
                  <c:v>34.469696969696969</c:v>
                </c:pt>
                <c:pt idx="1">
                  <c:v>30</c:v>
                </c:pt>
                <c:pt idx="2" formatCode="0">
                  <c:v>57.499999999999993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C-D942-8BCB-B60B18097EAA}"/>
            </c:ext>
          </c:extLst>
        </c:ser>
        <c:ser>
          <c:idx val="3"/>
          <c:order val="3"/>
          <c:tx>
            <c:strRef>
              <c:f>Лист1!$A$30</c:f>
              <c:strCache>
                <c:ptCount val="1"/>
                <c:pt idx="0">
                  <c:v>МДОУ "Детский сад  №6"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Лист1!$B$26:$D$26</c:f>
              <c:strCache>
                <c:ptCount val="3"/>
                <c:pt idx="0">
                  <c:v>1.1.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нормативными правовыми актами</c:v>
                </c:pt>
                <c:pt idx="1">
                  <c:v>1.2.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c:v>
                </c:pt>
                <c:pt idx="2">
                  <c:v>1.3. Доля получателей услуг, удовлетворенных открытостью,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сферы, на официальном сайте организации социа</c:v>
                </c:pt>
              </c:strCache>
            </c:strRef>
          </c:cat>
          <c:val>
            <c:numRef>
              <c:f>Лист1!$B$30:$D$30</c:f>
              <c:numCache>
                <c:formatCode>0</c:formatCode>
                <c:ptCount val="3"/>
                <c:pt idx="0">
                  <c:v>86.742424242424249</c:v>
                </c:pt>
                <c:pt idx="1">
                  <c:v>100</c:v>
                </c:pt>
                <c:pt idx="2">
                  <c:v>79.824561403508781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C-D942-8BCB-B60B18097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32681903"/>
        <c:axId val="1403410447"/>
      </c:barChart>
      <c:catAx>
        <c:axId val="1432681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03410447"/>
        <c:crosses val="autoZero"/>
        <c:auto val="1"/>
        <c:lblAlgn val="ctr"/>
        <c:lblOffset val="100"/>
        <c:noMultiLvlLbl val="0"/>
      </c:catAx>
      <c:valAx>
        <c:axId val="14034104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32681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247735271441329E-2"/>
          <c:y val="0.69462864281930381"/>
          <c:w val="0.88550430986304574"/>
          <c:h val="0.29526953826998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2.</a:t>
            </a:r>
            <a:r>
              <a:rPr lang="ru-RU" baseline="0"/>
              <a:t> Комфортность условий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Лист1!$A$27</c:f>
              <c:strCache>
                <c:ptCount val="1"/>
                <c:pt idx="0">
                  <c:v>МДОУ "Центр развития ребенка - детский сад  №17"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Лист1!$E$26:$F$26</c:f>
              <c:strCache>
                <c:ptCount val="2"/>
                <c:pt idx="0">
                  <c:v>2.1. Обеспечение в организации социальной сферы комфортных условий для предоставления услуг </c:v>
                </c:pt>
                <c:pt idx="1">
                  <c:v>2.3. Доля получателей услуг, удовлетворенных комфортностью предоставления услуг организацией социальной сферы (в % от общего числа опрошенных получателей услуг)</c:v>
                </c:pt>
              </c:strCache>
            </c:strRef>
          </c:cat>
          <c:val>
            <c:numRef>
              <c:f>Лист1!$E$27:$F$27</c:f>
              <c:numCache>
                <c:formatCode>0</c:formatCode>
                <c:ptCount val="2"/>
                <c:pt idx="0">
                  <c:v>40</c:v>
                </c:pt>
                <c:pt idx="1">
                  <c:v>93.939393939393938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B-2B49-9CD2-916A85D5B998}"/>
            </c:ext>
          </c:extLst>
        </c:ser>
        <c:ser>
          <c:idx val="1"/>
          <c:order val="1"/>
          <c:tx>
            <c:strRef>
              <c:f>Лист1!$A$28</c:f>
              <c:strCache>
                <c:ptCount val="1"/>
                <c:pt idx="0">
                  <c:v>МДОУ "Детский сад  №5"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Лист1!$E$26:$F$26</c:f>
              <c:strCache>
                <c:ptCount val="2"/>
                <c:pt idx="0">
                  <c:v>2.1. Обеспечение в организации социальной сферы комфортных условий для предоставления услуг </c:v>
                </c:pt>
                <c:pt idx="1">
                  <c:v>2.3. Доля получателей услуг, удовлетворенных комфортностью предоставления услуг организацией социальной сферы (в % от общего числа опрошенных получателей услуг)</c:v>
                </c:pt>
              </c:strCache>
            </c:strRef>
          </c:cat>
          <c:val>
            <c:numRef>
              <c:f>Лист1!$E$28:$F$28</c:f>
              <c:numCache>
                <c:formatCode>0</c:formatCode>
                <c:ptCount val="2"/>
                <c:pt idx="0">
                  <c:v>40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FB-2B49-9CD2-916A85D5B998}"/>
            </c:ext>
          </c:extLst>
        </c:ser>
        <c:ser>
          <c:idx val="2"/>
          <c:order val="2"/>
          <c:tx>
            <c:strRef>
              <c:f>Лист1!$A$29</c:f>
              <c:strCache>
                <c:ptCount val="1"/>
                <c:pt idx="0">
                  <c:v>МОУ ДО  "Детская школа искусств"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Лист1!$E$26:$F$26</c:f>
              <c:strCache>
                <c:ptCount val="2"/>
                <c:pt idx="0">
                  <c:v>2.1. Обеспечение в организации социальной сферы комфортных условий для предоставления услуг </c:v>
                </c:pt>
                <c:pt idx="1">
                  <c:v>2.3. Доля получателей услуг, удовлетворенных комфортностью предоставления услуг организацией социальной сферы (в % от общего числа опрошенных получателей услуг)</c:v>
                </c:pt>
              </c:strCache>
            </c:strRef>
          </c:cat>
          <c:val>
            <c:numRef>
              <c:f>Лист1!$E$29:$F$29</c:f>
              <c:numCache>
                <c:formatCode>0</c:formatCode>
                <c:ptCount val="2"/>
                <c:pt idx="0">
                  <c:v>40</c:v>
                </c:pt>
                <c:pt idx="1">
                  <c:v>98.888888888888886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C-8640-9C20-CCA8A0BF5376}"/>
            </c:ext>
          </c:extLst>
        </c:ser>
        <c:ser>
          <c:idx val="3"/>
          <c:order val="3"/>
          <c:tx>
            <c:strRef>
              <c:f>Лист1!$A$30</c:f>
              <c:strCache>
                <c:ptCount val="1"/>
                <c:pt idx="0">
                  <c:v>МДОУ "Детский сад  №6"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Лист1!$E$26:$F$26</c:f>
              <c:strCache>
                <c:ptCount val="2"/>
                <c:pt idx="0">
                  <c:v>2.1. Обеспечение в организации социальной сферы комфортных условий для предоставления услуг </c:v>
                </c:pt>
                <c:pt idx="1">
                  <c:v>2.3. Доля получателей услуг, удовлетворенных комфортностью предоставления услуг организацией социальной сферы (в % от общего числа опрошенных получателей услуг)</c:v>
                </c:pt>
              </c:strCache>
            </c:strRef>
          </c:cat>
          <c:val>
            <c:numRef>
              <c:f>Лист1!$E$30:$F$30</c:f>
              <c:numCache>
                <c:formatCode>0</c:formatCode>
                <c:ptCount val="2"/>
                <c:pt idx="0">
                  <c:v>40</c:v>
                </c:pt>
                <c:pt idx="1">
                  <c:v>80.701754385964904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1C-8640-9C20-CCA8A0BF5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05848559"/>
        <c:axId val="1404806175"/>
      </c:barChart>
      <c:catAx>
        <c:axId val="1405848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04806175"/>
        <c:crosses val="autoZero"/>
        <c:auto val="1"/>
        <c:lblAlgn val="ctr"/>
        <c:lblOffset val="100"/>
        <c:noMultiLvlLbl val="0"/>
      </c:catAx>
      <c:valAx>
        <c:axId val="1404806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05848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3.</a:t>
            </a:r>
            <a:r>
              <a:rPr lang="ru-RU" baseline="0"/>
              <a:t> Доступность услуг для инвалидов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Лист1!$A$27</c:f>
              <c:strCache>
                <c:ptCount val="1"/>
                <c:pt idx="0">
                  <c:v>МДОУ "Центр развития ребенка - детский сад  №17"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Лист1!$G$26:$I$26</c:f>
              <c:strCache>
                <c:ptCount val="3"/>
                <c:pt idx="0">
                  <c:v>3.1. Оборудование помещений организации социальной сферы и прилегающей к ней территории с учетом доступности для инвалидов</c:v>
                </c:pt>
                <c:pt idx="1">
                  <c:v>3.2. Обеспечение в организации социальной сферы условий доступности, позволяющих инвалидам получать услуги наравне с другими</c:v>
                </c:pt>
                <c:pt idx="2">
                  <c:v>3.3. Доля получателей услуг, удовлетворенных доступностью услуг для инвалидов</c:v>
                </c:pt>
              </c:strCache>
            </c:strRef>
          </c:cat>
          <c:val>
            <c:numRef>
              <c:f>Лист1!$G$27:$I$27</c:f>
              <c:numCache>
                <c:formatCode>0</c:formatCode>
                <c:ptCount val="3"/>
                <c:pt idx="0">
                  <c:v>100</c:v>
                </c:pt>
                <c:pt idx="1">
                  <c:v>60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1-0841-B350-83D8ABF2817D}"/>
            </c:ext>
          </c:extLst>
        </c:ser>
        <c:ser>
          <c:idx val="1"/>
          <c:order val="1"/>
          <c:tx>
            <c:strRef>
              <c:f>Лист1!$A$28</c:f>
              <c:strCache>
                <c:ptCount val="1"/>
                <c:pt idx="0">
                  <c:v>МДОУ "Детский сад  №5"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Лист1!$G$26:$I$26</c:f>
              <c:strCache>
                <c:ptCount val="3"/>
                <c:pt idx="0">
                  <c:v>3.1. Оборудование помещений организации социальной сферы и прилегающей к ней территории с учетом доступности для инвалидов</c:v>
                </c:pt>
                <c:pt idx="1">
                  <c:v>3.2. Обеспечение в организации социальной сферы условий доступности, позволяющих инвалидам получать услуги наравне с другими</c:v>
                </c:pt>
                <c:pt idx="2">
                  <c:v>3.3. Доля получателей услуг, удовлетворенных доступностью услуг для инвалидов</c:v>
                </c:pt>
              </c:strCache>
            </c:strRef>
          </c:cat>
          <c:val>
            <c:numRef>
              <c:f>Лист1!$G$28:$I$28</c:f>
              <c:numCache>
                <c:formatCode>General</c:formatCode>
                <c:ptCount val="3"/>
                <c:pt idx="0">
                  <c:v>100</c:v>
                </c:pt>
                <c:pt idx="1">
                  <c:v>60</c:v>
                </c:pt>
                <c:pt idx="2" formatCode="0">
                  <c:v>42.857142857142854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1-0841-B350-83D8ABF2817D}"/>
            </c:ext>
          </c:extLst>
        </c:ser>
        <c:ser>
          <c:idx val="2"/>
          <c:order val="2"/>
          <c:tx>
            <c:strRef>
              <c:f>Лист1!$A$29</c:f>
              <c:strCache>
                <c:ptCount val="1"/>
                <c:pt idx="0">
                  <c:v>МОУ ДО  "Детская школа искусств"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Лист1!$G$26:$I$26</c:f>
              <c:strCache>
                <c:ptCount val="3"/>
                <c:pt idx="0">
                  <c:v>3.1. Оборудование помещений организации социальной сферы и прилегающей к ней территории с учетом доступности для инвалидов</c:v>
                </c:pt>
                <c:pt idx="1">
                  <c:v>3.2. Обеспечение в организации социальной сферы условий доступности, позволяющих инвалидам получать услуги наравне с другими</c:v>
                </c:pt>
                <c:pt idx="2">
                  <c:v>3.3. Доля получателей услуг, удовлетворенных доступностью услуг для инвалидов</c:v>
                </c:pt>
              </c:strCache>
            </c:strRef>
          </c:cat>
          <c:val>
            <c:numRef>
              <c:f>Лист1!$G$29:$I$29</c:f>
              <c:numCache>
                <c:formatCode>0</c:formatCode>
                <c:ptCount val="3"/>
                <c:pt idx="0">
                  <c:v>100</c:v>
                </c:pt>
                <c:pt idx="1">
                  <c:v>60</c:v>
                </c:pt>
                <c:pt idx="2">
                  <c:v>93.75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21-E244-8696-3789B8724C77}"/>
            </c:ext>
          </c:extLst>
        </c:ser>
        <c:ser>
          <c:idx val="3"/>
          <c:order val="3"/>
          <c:tx>
            <c:strRef>
              <c:f>Лист1!$A$30</c:f>
              <c:strCache>
                <c:ptCount val="1"/>
                <c:pt idx="0">
                  <c:v>МДОУ "Детский сад  №6"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Лист1!$G$26:$I$26</c:f>
              <c:strCache>
                <c:ptCount val="3"/>
                <c:pt idx="0">
                  <c:v>3.1. Оборудование помещений организации социальной сферы и прилегающей к ней территории с учетом доступности для инвалидов</c:v>
                </c:pt>
                <c:pt idx="1">
                  <c:v>3.2. Обеспечение в организации социальной сферы условий доступности, позволяющих инвалидам получать услуги наравне с другими</c:v>
                </c:pt>
                <c:pt idx="2">
                  <c:v>3.3. Доля получателей услуг, удовлетворенных доступностью услуг для инвалидов</c:v>
                </c:pt>
              </c:strCache>
            </c:strRef>
          </c:cat>
          <c:val>
            <c:numRef>
              <c:f>Лист1!$G$30:$I$30</c:f>
              <c:numCache>
                <c:formatCode>General</c:formatCode>
                <c:ptCount val="3"/>
                <c:pt idx="0">
                  <c:v>100</c:v>
                </c:pt>
                <c:pt idx="1">
                  <c:v>60</c:v>
                </c:pt>
                <c:pt idx="2" formatCode="0">
                  <c:v>71.428571428571431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21-E244-8696-3789B8724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32458799"/>
        <c:axId val="1449651135"/>
      </c:barChart>
      <c:catAx>
        <c:axId val="14324587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49651135"/>
        <c:crosses val="autoZero"/>
        <c:auto val="1"/>
        <c:lblAlgn val="ctr"/>
        <c:lblOffset val="100"/>
        <c:noMultiLvlLbl val="0"/>
      </c:catAx>
      <c:valAx>
        <c:axId val="1449651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32458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4.</a:t>
            </a:r>
            <a:r>
              <a:rPr lang="ru-RU" baseline="0"/>
              <a:t> Доброжелательность, вежливость работников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49800946488039921"/>
          <c:y val="9.0952061829097583E-2"/>
          <c:w val="0.45203854298605622"/>
          <c:h val="0.599202682750480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Лист1!$A$27</c:f>
              <c:strCache>
                <c:ptCount val="1"/>
                <c:pt idx="0">
                  <c:v>МДОУ "Центр развития ребенка - детский сад  №17"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Лист1!$J$26:$L$26</c:f>
              <c:strCache>
                <c:ptCount val="3"/>
                <c:pt idx="0">
                  <c:v>4.1.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 </c:v>
                </c:pt>
                <c:pt idx="1">
                  <c:v>4.2.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c:v>
                </c:pt>
                <c:pt idx="2">
                  <c:v>4.3.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c:v>
                </c:pt>
              </c:strCache>
            </c:strRef>
          </c:cat>
          <c:val>
            <c:numRef>
              <c:f>Лист1!$J$27:$L$27</c:f>
              <c:numCache>
                <c:formatCode>0</c:formatCode>
                <c:ptCount val="3"/>
                <c:pt idx="0">
                  <c:v>90.909090909090907</c:v>
                </c:pt>
                <c:pt idx="1">
                  <c:v>92.424242424242422</c:v>
                </c:pt>
                <c:pt idx="2">
                  <c:v>40.909090909090914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FE-1547-805D-0501DE89047D}"/>
            </c:ext>
          </c:extLst>
        </c:ser>
        <c:ser>
          <c:idx val="1"/>
          <c:order val="1"/>
          <c:tx>
            <c:strRef>
              <c:f>Лист1!$A$28</c:f>
              <c:strCache>
                <c:ptCount val="1"/>
                <c:pt idx="0">
                  <c:v>МДОУ "Детский сад  №5"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Лист1!$J$26:$L$26</c:f>
              <c:strCache>
                <c:ptCount val="3"/>
                <c:pt idx="0">
                  <c:v>4.1.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 </c:v>
                </c:pt>
                <c:pt idx="1">
                  <c:v>4.2.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c:v>
                </c:pt>
                <c:pt idx="2">
                  <c:v>4.3.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c:v>
                </c:pt>
              </c:strCache>
            </c:strRef>
          </c:cat>
          <c:val>
            <c:numRef>
              <c:f>Лист1!$J$28:$L$28</c:f>
              <c:numCache>
                <c:formatCode>0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95.555555555555557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FE-1547-805D-0501DE89047D}"/>
            </c:ext>
          </c:extLst>
        </c:ser>
        <c:ser>
          <c:idx val="2"/>
          <c:order val="2"/>
          <c:tx>
            <c:strRef>
              <c:f>Лист1!$A$29</c:f>
              <c:strCache>
                <c:ptCount val="1"/>
                <c:pt idx="0">
                  <c:v>МОУ ДО  "Детская школа искусств"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Лист1!$J$26:$L$26</c:f>
              <c:strCache>
                <c:ptCount val="3"/>
                <c:pt idx="0">
                  <c:v>4.1.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 </c:v>
                </c:pt>
                <c:pt idx="1">
                  <c:v>4.2.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c:v>
                </c:pt>
                <c:pt idx="2">
                  <c:v>4.3.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c:v>
                </c:pt>
              </c:strCache>
            </c:strRef>
          </c:cat>
          <c:val>
            <c:numRef>
              <c:f>Лист1!$J$29:$L$29</c:f>
              <c:numCache>
                <c:formatCode>0</c:formatCode>
                <c:ptCount val="3"/>
                <c:pt idx="0">
                  <c:v>98.888888888888886</c:v>
                </c:pt>
                <c:pt idx="1">
                  <c:v>99.444444444444443</c:v>
                </c:pt>
                <c:pt idx="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C-1041-9835-C017F0F3BA92}"/>
            </c:ext>
          </c:extLst>
        </c:ser>
        <c:ser>
          <c:idx val="3"/>
          <c:order val="3"/>
          <c:tx>
            <c:strRef>
              <c:f>Лист1!$A$30</c:f>
              <c:strCache>
                <c:ptCount val="1"/>
                <c:pt idx="0">
                  <c:v>МДОУ "Детский сад  №6"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Лист1!$J$26:$L$26</c:f>
              <c:strCache>
                <c:ptCount val="3"/>
                <c:pt idx="0">
                  <c:v>4.1.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 </c:v>
                </c:pt>
                <c:pt idx="1">
                  <c:v>4.2.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c:v>
                </c:pt>
                <c:pt idx="2">
                  <c:v>4.3.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c:v>
                </c:pt>
              </c:strCache>
            </c:strRef>
          </c:cat>
          <c:val>
            <c:numRef>
              <c:f>Лист1!$J$30:$L$30</c:f>
              <c:numCache>
                <c:formatCode>0</c:formatCode>
                <c:ptCount val="3"/>
                <c:pt idx="0">
                  <c:v>84.210526315789465</c:v>
                </c:pt>
                <c:pt idx="1">
                  <c:v>94.73684210526315</c:v>
                </c:pt>
                <c:pt idx="2">
                  <c:v>77.192982456140342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AC-1041-9835-C017F0F3B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49245375"/>
        <c:axId val="1375157775"/>
      </c:barChart>
      <c:catAx>
        <c:axId val="14492453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75157775"/>
        <c:crosses val="autoZero"/>
        <c:auto val="1"/>
        <c:lblAlgn val="ctr"/>
        <c:lblOffset val="100"/>
        <c:noMultiLvlLbl val="0"/>
      </c:catAx>
      <c:valAx>
        <c:axId val="1375157775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49245375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476810161132255E-2"/>
          <c:y val="0.73077641939521798"/>
          <c:w val="0.88904615920532926"/>
          <c:h val="0.25915136999247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5.</a:t>
            </a:r>
            <a:r>
              <a:rPr lang="ru-RU" baseline="0"/>
              <a:t> Удовлетворенность условиями оказания услуг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50641813325750729"/>
          <c:y val="9.0952061829097583E-2"/>
          <c:w val="0.4435631677920624"/>
          <c:h val="0.619347103975086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Лист1!$A$27</c:f>
              <c:strCache>
                <c:ptCount val="1"/>
                <c:pt idx="0">
                  <c:v>МДОУ "Центр развития ребенка - детский сад  №17"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Лист1!$M$26:$O$26</c:f>
              <c:strCache>
                <c:ptCount val="3"/>
                <c:pt idx="0">
                  <c:v>5.1. Доля получателей услуг, которые готовы рекомендовать организацию социальной сферы родственникам и знакомым</c:v>
                </c:pt>
                <c:pt idx="1">
                  <c:v>5.2. Доля получателей услуг, удовлетворенных организационными условиями предоставления услуг</c:v>
                </c:pt>
                <c:pt idx="2">
                  <c:v>5.3. Доля получателей услуг, удовлетворенных в целом условиями оказания услуг в организации социальной сферы </c:v>
                </c:pt>
              </c:strCache>
            </c:strRef>
          </c:cat>
          <c:val>
            <c:numRef>
              <c:f>Лист1!$M$27:$O$27</c:f>
              <c:numCache>
                <c:formatCode>0</c:formatCode>
                <c:ptCount val="3"/>
                <c:pt idx="0">
                  <c:v>100</c:v>
                </c:pt>
                <c:pt idx="1">
                  <c:v>96.969696969696969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1-274B-9DC6-EB12331C1805}"/>
            </c:ext>
          </c:extLst>
        </c:ser>
        <c:ser>
          <c:idx val="1"/>
          <c:order val="1"/>
          <c:tx>
            <c:strRef>
              <c:f>Лист1!$A$28</c:f>
              <c:strCache>
                <c:ptCount val="1"/>
                <c:pt idx="0">
                  <c:v>МДОУ "Детский сад  №5"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Лист1!$M$26:$O$26</c:f>
              <c:strCache>
                <c:ptCount val="3"/>
                <c:pt idx="0">
                  <c:v>5.1. Доля получателей услуг, которые готовы рекомендовать организацию социальной сферы родственникам и знакомым</c:v>
                </c:pt>
                <c:pt idx="1">
                  <c:v>5.2. Доля получателей услуг, удовлетворенных организационными условиями предоставления услуг</c:v>
                </c:pt>
                <c:pt idx="2">
                  <c:v>5.3. Доля получателей услуг, удовлетворенных в целом условиями оказания услуг в организации социальной сферы </c:v>
                </c:pt>
              </c:strCache>
            </c:strRef>
          </c:cat>
          <c:val>
            <c:numRef>
              <c:f>Лист1!$M$28:$O$28</c:f>
              <c:numCache>
                <c:formatCode>0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51-274B-9DC6-EB12331C1805}"/>
            </c:ext>
          </c:extLst>
        </c:ser>
        <c:ser>
          <c:idx val="2"/>
          <c:order val="2"/>
          <c:tx>
            <c:strRef>
              <c:f>Лист1!$A$29</c:f>
              <c:strCache>
                <c:ptCount val="1"/>
                <c:pt idx="0">
                  <c:v>МОУ ДО  "Детская школа искусств"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Лист1!$M$26:$O$26</c:f>
              <c:strCache>
                <c:ptCount val="3"/>
                <c:pt idx="0">
                  <c:v>5.1. Доля получателей услуг, которые готовы рекомендовать организацию социальной сферы родственникам и знакомым</c:v>
                </c:pt>
                <c:pt idx="1">
                  <c:v>5.2. Доля получателей услуг, удовлетворенных организационными условиями предоставления услуг</c:v>
                </c:pt>
                <c:pt idx="2">
                  <c:v>5.3. Доля получателей услуг, удовлетворенных в целом условиями оказания услуг в организации социальной сферы </c:v>
                </c:pt>
              </c:strCache>
            </c:strRef>
          </c:cat>
          <c:val>
            <c:numRef>
              <c:f>Лист1!$M$29:$O$29</c:f>
              <c:numCache>
                <c:formatCode>0</c:formatCode>
                <c:ptCount val="3"/>
                <c:pt idx="0">
                  <c:v>99.444444444444443</c:v>
                </c:pt>
                <c:pt idx="1">
                  <c:v>98.888888888888886</c:v>
                </c:pt>
                <c:pt idx="2">
                  <c:v>99.444444444444443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D-A044-B941-729020B42692}"/>
            </c:ext>
          </c:extLst>
        </c:ser>
        <c:ser>
          <c:idx val="3"/>
          <c:order val="3"/>
          <c:tx>
            <c:strRef>
              <c:f>Лист1!$A$30</c:f>
              <c:strCache>
                <c:ptCount val="1"/>
                <c:pt idx="0">
                  <c:v>МДОУ "Детский сад  №6"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Лист1!$M$26:$O$26</c:f>
              <c:strCache>
                <c:ptCount val="3"/>
                <c:pt idx="0">
                  <c:v>5.1. Доля получателей услуг, которые готовы рекомендовать организацию социальной сферы родственникам и знакомым</c:v>
                </c:pt>
                <c:pt idx="1">
                  <c:v>5.2. Доля получателей услуг, удовлетворенных организационными условиями предоставления услуг</c:v>
                </c:pt>
                <c:pt idx="2">
                  <c:v>5.3. Доля получателей услуг, удовлетворенных в целом условиями оказания услуг в организации социальной сферы </c:v>
                </c:pt>
              </c:strCache>
            </c:strRef>
          </c:cat>
          <c:val>
            <c:numRef>
              <c:f>Лист1!$M$30:$O$30</c:f>
              <c:numCache>
                <c:formatCode>0</c:formatCode>
                <c:ptCount val="3"/>
                <c:pt idx="0">
                  <c:v>91.228070175438589</c:v>
                </c:pt>
                <c:pt idx="1">
                  <c:v>89.473684210526315</c:v>
                </c:pt>
                <c:pt idx="2">
                  <c:v>92.982456140350877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6D-A044-B941-729020B42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49325199"/>
        <c:axId val="1403137247"/>
      </c:barChart>
      <c:catAx>
        <c:axId val="1449325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03137247"/>
        <c:crosses val="autoZero"/>
        <c:auto val="1"/>
        <c:lblAlgn val="ctr"/>
        <c:lblOffset val="100"/>
        <c:noMultiLvlLbl val="0"/>
      </c:catAx>
      <c:valAx>
        <c:axId val="1403137247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493251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883296031098101E-2"/>
          <c:y val="0.74588473531367272"/>
          <c:w val="0.89023340793780381"/>
          <c:h val="0.244043054074024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Лист1!$L$79:$L$82</c:f>
              <c:strCache>
                <c:ptCount val="4"/>
                <c:pt idx="0">
                  <c:v>МДОУ "Центр развития ребенка - детский сад  №17"</c:v>
                </c:pt>
                <c:pt idx="1">
                  <c:v>МДОУ "Детский сад  №5"</c:v>
                </c:pt>
                <c:pt idx="2">
                  <c:v>МОУ ДО  "Детская школа искусств"</c:v>
                </c:pt>
                <c:pt idx="3">
                  <c:v>МДОУ "Детский сад  №6"</c:v>
                </c:pt>
              </c:strCache>
            </c:strRef>
          </c:cat>
          <c:val>
            <c:numRef>
              <c:f>Лист1!$M$79:$M$82</c:f>
              <c:numCache>
                <c:formatCode>0</c:formatCode>
                <c:ptCount val="4"/>
                <c:pt idx="0">
                  <c:v>81.603030303030295</c:v>
                </c:pt>
                <c:pt idx="1">
                  <c:v>83.779004329004323</c:v>
                </c:pt>
                <c:pt idx="2">
                  <c:v>77.115404040404044</c:v>
                </c:pt>
                <c:pt idx="3">
                  <c:v>80.500786056049208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7-FD4F-B504-F62F5099C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71884959"/>
        <c:axId val="1449263487"/>
      </c:barChart>
      <c:catAx>
        <c:axId val="13718849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49263487"/>
        <c:crosses val="autoZero"/>
        <c:auto val="1"/>
        <c:lblAlgn val="ctr"/>
        <c:lblOffset val="100"/>
        <c:noMultiLvlLbl val="0"/>
      </c:catAx>
      <c:valAx>
        <c:axId val="14492634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71884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Лист1!$C$78</c:f>
              <c:strCache>
                <c:ptCount val="1"/>
                <c:pt idx="0">
                  <c:v>2. Комфортность условий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Лист1!$A$79:$A$82</c:f>
              <c:strCache>
                <c:ptCount val="4"/>
                <c:pt idx="0">
                  <c:v>МДОУ "Центр развития ребенка - детский сад  №17"</c:v>
                </c:pt>
                <c:pt idx="1">
                  <c:v>МДОУ "Детский сад  №5"</c:v>
                </c:pt>
                <c:pt idx="2">
                  <c:v>МОУ ДО  "Детская школа искусств"</c:v>
                </c:pt>
                <c:pt idx="3">
                  <c:v>МДОУ "Детский сад  №6"</c:v>
                </c:pt>
              </c:strCache>
            </c:strRef>
          </c:cat>
          <c:val>
            <c:numRef>
              <c:f>Лист1!$C$79:$C$82</c:f>
              <c:numCache>
                <c:formatCode>0</c:formatCode>
                <c:ptCount val="4"/>
                <c:pt idx="0">
                  <c:v>66.969696969696969</c:v>
                </c:pt>
                <c:pt idx="1">
                  <c:v>70</c:v>
                </c:pt>
                <c:pt idx="2">
                  <c:v>69.444444444444443</c:v>
                </c:pt>
                <c:pt idx="3">
                  <c:v>60.350877192982452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23-DA48-9B63-D040CA82E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1828271"/>
        <c:axId val="102131103"/>
      </c:barChart>
      <c:catAx>
        <c:axId val="918282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2131103"/>
        <c:crosses val="autoZero"/>
        <c:auto val="1"/>
        <c:lblAlgn val="ctr"/>
        <c:lblOffset val="100"/>
        <c:noMultiLvlLbl val="0"/>
      </c:catAx>
      <c:valAx>
        <c:axId val="102131103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1828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Лист1!$B$78</c:f>
              <c:strCache>
                <c:ptCount val="1"/>
                <c:pt idx="0">
                  <c:v>1. Открытость и доступность информации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Лист1!$A$79:$A$82</c:f>
              <c:strCache>
                <c:ptCount val="4"/>
                <c:pt idx="0">
                  <c:v>МДОУ "Центр развития ребенка - детский сад  №17"</c:v>
                </c:pt>
                <c:pt idx="1">
                  <c:v>МДОУ "Детский сад  №5"</c:v>
                </c:pt>
                <c:pt idx="2">
                  <c:v>МОУ ДО  "Детская школа искусств"</c:v>
                </c:pt>
                <c:pt idx="3">
                  <c:v>МДОУ "Детский сад  №6"</c:v>
                </c:pt>
              </c:strCache>
            </c:strRef>
          </c:cat>
          <c:val>
            <c:numRef>
              <c:f>Лист1!$B$79:$B$82</c:f>
              <c:numCache>
                <c:formatCode>0</c:formatCode>
                <c:ptCount val="4"/>
                <c:pt idx="0">
                  <c:v>83.636363636363626</c:v>
                </c:pt>
                <c:pt idx="1">
                  <c:v>82.926767676767682</c:v>
                </c:pt>
                <c:pt idx="2">
                  <c:v>42.340909090909093</c:v>
                </c:pt>
                <c:pt idx="3">
                  <c:v>87.952551834130787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F-654F-85BF-C75EE1AED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1225119"/>
        <c:axId val="66468655"/>
      </c:barChart>
      <c:catAx>
        <c:axId val="1012251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468655"/>
        <c:crosses val="autoZero"/>
        <c:auto val="1"/>
        <c:lblAlgn val="ctr"/>
        <c:lblOffset val="100"/>
        <c:noMultiLvlLbl val="0"/>
      </c:catAx>
      <c:valAx>
        <c:axId val="664686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1225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9070</xdr:colOff>
      <xdr:row>84</xdr:row>
      <xdr:rowOff>7256</xdr:rowOff>
    </xdr:from>
    <xdr:to>
      <xdr:col>9</xdr:col>
      <xdr:colOff>54428</xdr:colOff>
      <xdr:row>120</xdr:row>
      <xdr:rowOff>-1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7FCC3B35-0365-1D4F-A6BB-367D7D6D49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4233</xdr:rowOff>
    </xdr:from>
    <xdr:to>
      <xdr:col>5</xdr:col>
      <xdr:colOff>254000</xdr:colOff>
      <xdr:row>68</xdr:row>
      <xdr:rowOff>163286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id="{1D54C5E5-63C1-1E42-9EEF-0C0B66C192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31</xdr:row>
      <xdr:rowOff>4233</xdr:rowOff>
    </xdr:from>
    <xdr:to>
      <xdr:col>12</xdr:col>
      <xdr:colOff>296333</xdr:colOff>
      <xdr:row>69</xdr:row>
      <xdr:rowOff>-1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id="{BC37E957-F424-FD45-9DF8-D2FDFDCED5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56445</xdr:colOff>
      <xdr:row>31</xdr:row>
      <xdr:rowOff>4233</xdr:rowOff>
    </xdr:from>
    <xdr:to>
      <xdr:col>19</xdr:col>
      <xdr:colOff>564445</xdr:colOff>
      <xdr:row>69</xdr:row>
      <xdr:rowOff>-1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id="{DB7131F0-D469-6546-A791-C78254CE0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0</xdr:colOff>
      <xdr:row>31</xdr:row>
      <xdr:rowOff>18345</xdr:rowOff>
    </xdr:from>
    <xdr:to>
      <xdr:col>27</xdr:col>
      <xdr:colOff>508000</xdr:colOff>
      <xdr:row>69</xdr:row>
      <xdr:rowOff>0</xdr:rowOff>
    </xdr:to>
    <xdr:graphicFrame macro="">
      <xdr:nvGraphicFramePr>
        <xdr:cNvPr id="14" name="Диаграмма 13">
          <a:extLst>
            <a:ext uri="{FF2B5EF4-FFF2-40B4-BE49-F238E27FC236}">
              <a16:creationId xmlns:a16="http://schemas.microsoft.com/office/drawing/2014/main" id="{08A2013A-BBB0-6243-A9F0-BFB06E86D6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663223</xdr:colOff>
      <xdr:row>31</xdr:row>
      <xdr:rowOff>18345</xdr:rowOff>
    </xdr:from>
    <xdr:to>
      <xdr:col>35</xdr:col>
      <xdr:colOff>493889</xdr:colOff>
      <xdr:row>69</xdr:row>
      <xdr:rowOff>0</xdr:rowOff>
    </xdr:to>
    <xdr:graphicFrame macro="">
      <xdr:nvGraphicFramePr>
        <xdr:cNvPr id="15" name="Диаграмма 14">
          <a:extLst>
            <a:ext uri="{FF2B5EF4-FFF2-40B4-BE49-F238E27FC236}">
              <a16:creationId xmlns:a16="http://schemas.microsoft.com/office/drawing/2014/main" id="{8DBE8A99-0A04-6E49-A433-9A16D3D9D8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662214</xdr:colOff>
      <xdr:row>84</xdr:row>
      <xdr:rowOff>0</xdr:rowOff>
    </xdr:from>
    <xdr:to>
      <xdr:col>16</xdr:col>
      <xdr:colOff>99786</xdr:colOff>
      <xdr:row>108</xdr:row>
      <xdr:rowOff>192315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9379BF52-AE43-9E4C-9398-75EB1BFD04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807357</xdr:colOff>
      <xdr:row>71</xdr:row>
      <xdr:rowOff>16328</xdr:rowOff>
    </xdr:from>
    <xdr:to>
      <xdr:col>12</xdr:col>
      <xdr:colOff>99785</xdr:colOff>
      <xdr:row>74</xdr:row>
      <xdr:rowOff>2160814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651A5D93-1A26-4D45-946A-47A2F0A2E5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71</xdr:row>
      <xdr:rowOff>52614</xdr:rowOff>
    </xdr:from>
    <xdr:to>
      <xdr:col>5</xdr:col>
      <xdr:colOff>272143</xdr:colOff>
      <xdr:row>74</xdr:row>
      <xdr:rowOff>2197100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3A7DFA3A-FFAC-9846-9DBA-7A6C56C612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9071</xdr:colOff>
      <xdr:row>71</xdr:row>
      <xdr:rowOff>16328</xdr:rowOff>
    </xdr:from>
    <xdr:to>
      <xdr:col>19</xdr:col>
      <xdr:colOff>190499</xdr:colOff>
      <xdr:row>74</xdr:row>
      <xdr:rowOff>2160814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AEDA665B-06DA-444E-B577-FC79AF6D2D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324556</xdr:colOff>
      <xdr:row>74</xdr:row>
      <xdr:rowOff>2410178</xdr:rowOff>
    </xdr:from>
    <xdr:to>
      <xdr:col>9</xdr:col>
      <xdr:colOff>14112</xdr:colOff>
      <xdr:row>74</xdr:row>
      <xdr:rowOff>5153378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800C9071-13D0-084E-9A57-D6ECA4DB9B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691444</xdr:colOff>
      <xdr:row>74</xdr:row>
      <xdr:rowOff>2381956</xdr:rowOff>
    </xdr:from>
    <xdr:to>
      <xdr:col>17</xdr:col>
      <xdr:colOff>42333</xdr:colOff>
      <xdr:row>74</xdr:row>
      <xdr:rowOff>5125156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E5E9C8FE-FBF3-F343-993D-61A3C74120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84"/>
  <sheetViews>
    <sheetView tabSelected="1" topLeftCell="A52" zoomScale="90" zoomScaleNormal="90" workbookViewId="0">
      <selection activeCell="M84" sqref="M84"/>
    </sheetView>
  </sheetViews>
  <sheetFormatPr baseColWidth="10" defaultColWidth="8.83203125" defaultRowHeight="15" x14ac:dyDescent="0.2"/>
  <cols>
    <col min="1" max="1" width="21.1640625" customWidth="1"/>
    <col min="6" max="6" width="10.6640625" bestFit="1" customWidth="1"/>
    <col min="11" max="12" width="11.6640625" bestFit="1" customWidth="1"/>
    <col min="17" max="17" width="9.6640625" bestFit="1" customWidth="1"/>
    <col min="18" max="19" width="10.6640625" bestFit="1" customWidth="1"/>
    <col min="21" max="21" width="11.83203125" bestFit="1" customWidth="1"/>
    <col min="23" max="23" width="9.6640625" customWidth="1"/>
    <col min="24" max="24" width="10.5" customWidth="1"/>
    <col min="25" max="36" width="8.83203125" customWidth="1"/>
    <col min="37" max="37" width="8.6640625" customWidth="1"/>
    <col min="38" max="39" width="8.83203125" customWidth="1"/>
  </cols>
  <sheetData>
    <row r="1" spans="1:37" ht="51" customHeight="1" x14ac:dyDescent="0.2">
      <c r="A1" s="103" t="s">
        <v>0</v>
      </c>
      <c r="B1" s="110" t="s">
        <v>1</v>
      </c>
      <c r="C1" s="110"/>
      <c r="D1" s="110"/>
      <c r="E1" s="110"/>
      <c r="F1" s="110"/>
      <c r="G1" s="110"/>
      <c r="H1" s="110"/>
      <c r="I1" s="110"/>
      <c r="J1" s="110"/>
      <c r="K1" s="110"/>
      <c r="L1" s="111" t="s">
        <v>2</v>
      </c>
      <c r="M1" s="111"/>
      <c r="N1" s="111"/>
      <c r="O1" s="111"/>
      <c r="P1" s="111"/>
      <c r="Q1" s="112" t="s">
        <v>3</v>
      </c>
      <c r="R1" s="112"/>
      <c r="S1" s="112"/>
      <c r="T1" s="112"/>
      <c r="U1" s="112"/>
      <c r="V1" s="129" t="s">
        <v>4</v>
      </c>
      <c r="W1" s="129"/>
      <c r="X1" s="129"/>
      <c r="Y1" s="129"/>
      <c r="Z1" s="129"/>
      <c r="AA1" s="129"/>
      <c r="AB1" s="129"/>
      <c r="AC1" s="108" t="s">
        <v>5</v>
      </c>
      <c r="AD1" s="108"/>
      <c r="AE1" s="108"/>
      <c r="AF1" s="108"/>
      <c r="AG1" s="108"/>
      <c r="AH1" s="108"/>
      <c r="AI1" s="108"/>
      <c r="AJ1" s="130" t="s">
        <v>6</v>
      </c>
      <c r="AK1" s="104" t="s">
        <v>7</v>
      </c>
    </row>
    <row r="2" spans="1:37" ht="356" x14ac:dyDescent="0.2">
      <c r="A2" s="103"/>
      <c r="B2" s="105" t="s">
        <v>46</v>
      </c>
      <c r="C2" s="105"/>
      <c r="D2" s="105"/>
      <c r="E2" s="105"/>
      <c r="F2" s="18" t="s">
        <v>47</v>
      </c>
      <c r="G2" s="105" t="s">
        <v>48</v>
      </c>
      <c r="H2" s="105"/>
      <c r="I2" s="105"/>
      <c r="J2" s="105"/>
      <c r="K2" s="7" t="s">
        <v>8</v>
      </c>
      <c r="L2" s="17" t="s">
        <v>9</v>
      </c>
      <c r="M2" s="17"/>
      <c r="N2" s="106" t="s">
        <v>10</v>
      </c>
      <c r="O2" s="106"/>
      <c r="P2" s="34" t="s">
        <v>11</v>
      </c>
      <c r="Q2" s="35" t="s">
        <v>51</v>
      </c>
      <c r="R2" s="35" t="s">
        <v>52</v>
      </c>
      <c r="S2" s="107" t="s">
        <v>53</v>
      </c>
      <c r="T2" s="107"/>
      <c r="U2" s="36" t="s">
        <v>12</v>
      </c>
      <c r="V2" s="85" t="s">
        <v>13</v>
      </c>
      <c r="W2" s="85"/>
      <c r="X2" s="85" t="s">
        <v>14</v>
      </c>
      <c r="Y2" s="85"/>
      <c r="Z2" s="85" t="s">
        <v>15</v>
      </c>
      <c r="AA2" s="85"/>
      <c r="AB2" s="37" t="s">
        <v>16</v>
      </c>
      <c r="AC2" s="86" t="s">
        <v>17</v>
      </c>
      <c r="AD2" s="87"/>
      <c r="AE2" s="86" t="s">
        <v>18</v>
      </c>
      <c r="AF2" s="87"/>
      <c r="AG2" s="86" t="s">
        <v>19</v>
      </c>
      <c r="AH2" s="87"/>
      <c r="AI2" s="38" t="s">
        <v>20</v>
      </c>
      <c r="AJ2" s="130"/>
      <c r="AK2" s="104"/>
    </row>
    <row r="3" spans="1:37" ht="153.75" customHeight="1" x14ac:dyDescent="0.2">
      <c r="A3" s="1"/>
      <c r="B3" s="2" t="s">
        <v>21</v>
      </c>
      <c r="C3" s="2" t="s">
        <v>22</v>
      </c>
      <c r="D3" s="3" t="s">
        <v>23</v>
      </c>
      <c r="E3" s="2" t="s">
        <v>24</v>
      </c>
      <c r="F3" s="4" t="s">
        <v>25</v>
      </c>
      <c r="G3" s="2" t="s">
        <v>26</v>
      </c>
      <c r="H3" s="4" t="s">
        <v>27</v>
      </c>
      <c r="I3" s="2" t="s">
        <v>28</v>
      </c>
      <c r="J3" s="2" t="s">
        <v>27</v>
      </c>
      <c r="K3" s="8"/>
      <c r="L3" s="5" t="s">
        <v>29</v>
      </c>
      <c r="M3" s="5" t="s">
        <v>30</v>
      </c>
      <c r="N3" s="4" t="s">
        <v>31</v>
      </c>
      <c r="O3" s="2" t="s">
        <v>27</v>
      </c>
      <c r="P3" s="9"/>
      <c r="Q3" s="4" t="s">
        <v>32</v>
      </c>
      <c r="R3" s="4" t="s">
        <v>33</v>
      </c>
      <c r="S3" s="4" t="s">
        <v>34</v>
      </c>
      <c r="T3" s="4" t="s">
        <v>35</v>
      </c>
      <c r="U3" s="21"/>
      <c r="V3" s="4" t="s">
        <v>36</v>
      </c>
      <c r="W3" s="2" t="s">
        <v>27</v>
      </c>
      <c r="X3" s="4" t="s">
        <v>37</v>
      </c>
      <c r="Y3" s="2" t="s">
        <v>27</v>
      </c>
      <c r="Z3" s="4" t="s">
        <v>38</v>
      </c>
      <c r="AA3" s="2" t="s">
        <v>27</v>
      </c>
      <c r="AB3" s="24"/>
      <c r="AC3" s="4" t="s">
        <v>39</v>
      </c>
      <c r="AD3" s="2" t="s">
        <v>27</v>
      </c>
      <c r="AE3" s="4" t="s">
        <v>40</v>
      </c>
      <c r="AF3" s="2" t="s">
        <v>27</v>
      </c>
      <c r="AG3" s="4" t="s">
        <v>41</v>
      </c>
      <c r="AH3" s="2" t="s">
        <v>27</v>
      </c>
      <c r="AI3" s="27"/>
      <c r="AJ3" s="30"/>
      <c r="AK3" s="6"/>
    </row>
    <row r="4" spans="1:37" ht="15.75" customHeight="1" x14ac:dyDescent="0.2">
      <c r="A4" s="113" t="s">
        <v>64</v>
      </c>
      <c r="B4" s="114"/>
      <c r="C4" s="114"/>
      <c r="D4" s="115"/>
      <c r="E4" s="114"/>
      <c r="F4" s="116"/>
      <c r="G4" s="114"/>
      <c r="H4" s="117"/>
      <c r="I4" s="114"/>
      <c r="J4" s="118"/>
      <c r="K4" s="119"/>
      <c r="L4" s="120"/>
      <c r="M4" s="120"/>
      <c r="N4" s="120"/>
      <c r="O4" s="121"/>
      <c r="P4" s="122"/>
      <c r="Q4" s="121"/>
      <c r="R4" s="121"/>
      <c r="S4" s="121"/>
      <c r="T4" s="121"/>
      <c r="U4" s="123"/>
      <c r="V4" s="121"/>
      <c r="W4" s="121"/>
      <c r="X4" s="121"/>
      <c r="Y4" s="121"/>
      <c r="Z4" s="121"/>
      <c r="AA4" s="121"/>
      <c r="AB4" s="124"/>
      <c r="AC4" s="121"/>
      <c r="AD4" s="121"/>
      <c r="AE4" s="121"/>
      <c r="AF4" s="121"/>
      <c r="AG4" s="121"/>
      <c r="AH4" s="121"/>
      <c r="AI4" s="125"/>
      <c r="AJ4" s="126"/>
      <c r="AK4" s="39"/>
    </row>
    <row r="5" spans="1:37" ht="51" x14ac:dyDescent="0.2">
      <c r="A5" s="13" t="s">
        <v>42</v>
      </c>
      <c r="B5" s="13">
        <v>12</v>
      </c>
      <c r="C5" s="13">
        <v>12</v>
      </c>
      <c r="D5" s="81">
        <v>44</v>
      </c>
      <c r="E5" s="13">
        <v>44</v>
      </c>
      <c r="F5" s="13">
        <v>6</v>
      </c>
      <c r="G5" s="13">
        <v>44</v>
      </c>
      <c r="H5" s="13">
        <v>66</v>
      </c>
      <c r="I5" s="13">
        <v>34</v>
      </c>
      <c r="J5" s="13">
        <v>66</v>
      </c>
      <c r="K5" s="10"/>
      <c r="L5" s="19">
        <v>2</v>
      </c>
      <c r="M5" s="19" t="s">
        <v>30</v>
      </c>
      <c r="N5" s="19">
        <v>62</v>
      </c>
      <c r="O5" s="20">
        <v>66</v>
      </c>
      <c r="P5" s="16"/>
      <c r="Q5" s="22">
        <v>5</v>
      </c>
      <c r="R5" s="22">
        <v>3</v>
      </c>
      <c r="S5" s="22">
        <v>6</v>
      </c>
      <c r="T5" s="22">
        <v>8</v>
      </c>
      <c r="U5" s="23"/>
      <c r="V5" s="26">
        <v>60</v>
      </c>
      <c r="W5" s="26">
        <v>66</v>
      </c>
      <c r="X5" s="26">
        <v>61</v>
      </c>
      <c r="Y5" s="26">
        <v>66</v>
      </c>
      <c r="Z5" s="26">
        <v>27</v>
      </c>
      <c r="AA5" s="26">
        <v>66</v>
      </c>
      <c r="AB5" s="25"/>
      <c r="AC5" s="29">
        <v>66</v>
      </c>
      <c r="AD5" s="29">
        <v>66</v>
      </c>
      <c r="AE5" s="29">
        <v>64</v>
      </c>
      <c r="AF5" s="29">
        <v>66</v>
      </c>
      <c r="AG5" s="29">
        <v>66</v>
      </c>
      <c r="AH5" s="29">
        <v>66</v>
      </c>
      <c r="AI5" s="28"/>
      <c r="AJ5" s="31"/>
      <c r="AK5" s="33">
        <v>66</v>
      </c>
    </row>
    <row r="6" spans="1:37" ht="17" x14ac:dyDescent="0.2">
      <c r="A6" s="12" t="s">
        <v>43</v>
      </c>
      <c r="B6" s="131">
        <f>0.5*((B5/C5)+(D5/E5))*100</f>
        <v>100</v>
      </c>
      <c r="C6" s="131"/>
      <c r="D6" s="131"/>
      <c r="E6" s="131"/>
      <c r="F6" s="12">
        <v>100</v>
      </c>
      <c r="G6" s="131">
        <f>0.5*(G5/H5+I5/J5)*100</f>
        <v>59.090909090909079</v>
      </c>
      <c r="H6" s="131"/>
      <c r="I6" s="131"/>
      <c r="J6" s="131"/>
      <c r="K6" s="11">
        <f>B6+F6+G6</f>
        <v>259.09090909090907</v>
      </c>
      <c r="L6" s="59">
        <f>L5*20</f>
        <v>40</v>
      </c>
      <c r="M6" s="76"/>
      <c r="N6" s="132">
        <f>N5/O5*100</f>
        <v>93.939393939393938</v>
      </c>
      <c r="O6" s="132"/>
      <c r="P6" s="15">
        <f>(L6+N6)/2</f>
        <v>66.969696969696969</v>
      </c>
      <c r="Q6" s="60">
        <f>Q5*20</f>
        <v>100</v>
      </c>
      <c r="R6" s="60">
        <f>R5*20</f>
        <v>60</v>
      </c>
      <c r="S6" s="133">
        <f>S5/T5*100</f>
        <v>75</v>
      </c>
      <c r="T6" s="133"/>
      <c r="U6" s="60">
        <f>SUM(Q6:T6)</f>
        <v>235</v>
      </c>
      <c r="V6" s="100">
        <f>V5/W5*100</f>
        <v>90.909090909090907</v>
      </c>
      <c r="W6" s="100"/>
      <c r="X6" s="100">
        <f>X5/Y5*100</f>
        <v>92.424242424242422</v>
      </c>
      <c r="Y6" s="100"/>
      <c r="Z6" s="100">
        <f>Z5/AA5*100</f>
        <v>40.909090909090914</v>
      </c>
      <c r="AA6" s="100"/>
      <c r="AB6" s="61">
        <f>SUM(V6:AA6)</f>
        <v>224.24242424242422</v>
      </c>
      <c r="AC6" s="101">
        <f>AC5/AD5*100</f>
        <v>100</v>
      </c>
      <c r="AD6" s="101"/>
      <c r="AE6" s="101">
        <f>AE5/AF5*100</f>
        <v>96.969696969696969</v>
      </c>
      <c r="AF6" s="101"/>
      <c r="AG6" s="101">
        <f>AG5/AH5*100</f>
        <v>100</v>
      </c>
      <c r="AH6" s="101"/>
      <c r="AI6" s="62">
        <f>SUM(AC6:AH6)</f>
        <v>296.969696969697</v>
      </c>
      <c r="AJ6" s="31"/>
      <c r="AK6" s="56"/>
    </row>
    <row r="7" spans="1:37" ht="30" customHeight="1" x14ac:dyDescent="0.2">
      <c r="A7" s="54" t="s">
        <v>44</v>
      </c>
      <c r="B7" s="102">
        <v>0.3</v>
      </c>
      <c r="C7" s="103"/>
      <c r="D7" s="103"/>
      <c r="E7" s="103"/>
      <c r="F7" s="77">
        <v>0.3</v>
      </c>
      <c r="G7" s="102">
        <v>0.4</v>
      </c>
      <c r="H7" s="103"/>
      <c r="I7" s="103"/>
      <c r="J7" s="103"/>
      <c r="K7" s="10"/>
      <c r="L7" s="77">
        <v>0.5</v>
      </c>
      <c r="M7" s="56"/>
      <c r="N7" s="109">
        <v>0.5</v>
      </c>
      <c r="O7" s="88"/>
      <c r="P7" s="16"/>
      <c r="Q7" s="55">
        <v>0.3</v>
      </c>
      <c r="R7" s="55">
        <v>0.4</v>
      </c>
      <c r="S7" s="95">
        <v>0.3</v>
      </c>
      <c r="T7" s="88"/>
      <c r="U7" s="23"/>
      <c r="V7" s="95">
        <v>0.4</v>
      </c>
      <c r="W7" s="88"/>
      <c r="X7" s="95">
        <v>0.4</v>
      </c>
      <c r="Y7" s="88"/>
      <c r="Z7" s="95">
        <v>0.2</v>
      </c>
      <c r="AA7" s="88"/>
      <c r="AB7" s="61"/>
      <c r="AC7" s="95">
        <v>0.3</v>
      </c>
      <c r="AD7" s="88"/>
      <c r="AE7" s="95">
        <v>0.2</v>
      </c>
      <c r="AF7" s="88"/>
      <c r="AG7" s="95">
        <v>0.5</v>
      </c>
      <c r="AH7" s="88"/>
      <c r="AI7" s="28"/>
      <c r="AJ7" s="31"/>
      <c r="AK7" s="56"/>
    </row>
    <row r="8" spans="1:37" ht="60" customHeight="1" x14ac:dyDescent="0.2">
      <c r="A8" s="14" t="s">
        <v>45</v>
      </c>
      <c r="B8" s="127">
        <f>B6*B7</f>
        <v>30</v>
      </c>
      <c r="C8" s="127"/>
      <c r="D8" s="127"/>
      <c r="E8" s="127"/>
      <c r="F8" s="14">
        <f>F6*F7</f>
        <v>30</v>
      </c>
      <c r="G8" s="127">
        <f>G6*G7</f>
        <v>23.636363636363633</v>
      </c>
      <c r="H8" s="127"/>
      <c r="I8" s="127"/>
      <c r="J8" s="127"/>
      <c r="K8" s="11">
        <f>B8+F8+G8</f>
        <v>83.636363636363626</v>
      </c>
      <c r="L8" s="57">
        <f>L6*L7</f>
        <v>20</v>
      </c>
      <c r="M8" s="78"/>
      <c r="N8" s="128">
        <f>N6*N7</f>
        <v>46.969696969696969</v>
      </c>
      <c r="O8" s="90"/>
      <c r="P8" s="15">
        <f>L8+N8</f>
        <v>66.969696969696969</v>
      </c>
      <c r="Q8" s="63">
        <f>Q6*Q7</f>
        <v>30</v>
      </c>
      <c r="R8" s="63">
        <f>R6*R7</f>
        <v>24</v>
      </c>
      <c r="S8" s="93">
        <f>S6*S7</f>
        <v>22.5</v>
      </c>
      <c r="T8" s="96"/>
      <c r="U8" s="60">
        <f>SUM(Q8:T8)</f>
        <v>76.5</v>
      </c>
      <c r="V8" s="91">
        <f>V6*V7</f>
        <v>36.363636363636367</v>
      </c>
      <c r="W8" s="91"/>
      <c r="X8" s="91">
        <f>X6*X7</f>
        <v>36.969696969696969</v>
      </c>
      <c r="Y8" s="91"/>
      <c r="Z8" s="91">
        <f>Z6*Z7</f>
        <v>8.1818181818181834</v>
      </c>
      <c r="AA8" s="91"/>
      <c r="AB8" s="61">
        <f>SUM(V8:AA8)</f>
        <v>81.51515151515153</v>
      </c>
      <c r="AC8" s="92">
        <f>AC6*AC7</f>
        <v>30</v>
      </c>
      <c r="AD8" s="92"/>
      <c r="AE8" s="92">
        <f>AE6*AE7</f>
        <v>19.393939393939394</v>
      </c>
      <c r="AF8" s="92"/>
      <c r="AG8" s="92">
        <f>AG6*AG7</f>
        <v>50</v>
      </c>
      <c r="AH8" s="92"/>
      <c r="AI8" s="62">
        <f>SUM(AC8:AH8)</f>
        <v>99.393939393939391</v>
      </c>
      <c r="AJ8" s="32">
        <f>(K8+P8+U8+AB8+AI8)/5</f>
        <v>81.603030303030295</v>
      </c>
      <c r="AK8" s="56"/>
    </row>
    <row r="9" spans="1:37" ht="16" x14ac:dyDescent="0.2">
      <c r="A9" s="97" t="s">
        <v>65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56"/>
    </row>
    <row r="10" spans="1:37" ht="60" customHeight="1" x14ac:dyDescent="0.2">
      <c r="A10" s="13" t="s">
        <v>42</v>
      </c>
      <c r="B10" s="79">
        <v>11</v>
      </c>
      <c r="C10" s="79">
        <v>12</v>
      </c>
      <c r="D10" s="79">
        <v>38</v>
      </c>
      <c r="E10" s="79">
        <v>44</v>
      </c>
      <c r="F10" s="79">
        <v>5</v>
      </c>
      <c r="G10" s="79">
        <v>40</v>
      </c>
      <c r="H10" s="79">
        <v>45</v>
      </c>
      <c r="I10" s="79">
        <v>19</v>
      </c>
      <c r="J10" s="79">
        <v>45</v>
      </c>
      <c r="K10" s="65"/>
      <c r="L10" s="66">
        <v>2</v>
      </c>
      <c r="M10" s="66"/>
      <c r="N10" s="66">
        <v>45</v>
      </c>
      <c r="O10" s="66">
        <v>45</v>
      </c>
      <c r="P10" s="76"/>
      <c r="Q10" s="67">
        <v>5</v>
      </c>
      <c r="R10" s="67">
        <v>3</v>
      </c>
      <c r="S10" s="67">
        <v>3</v>
      </c>
      <c r="T10" s="67">
        <v>7</v>
      </c>
      <c r="U10" s="68"/>
      <c r="V10" s="69">
        <v>45</v>
      </c>
      <c r="W10" s="69">
        <v>45</v>
      </c>
      <c r="X10" s="69">
        <v>45</v>
      </c>
      <c r="Y10" s="69">
        <v>45</v>
      </c>
      <c r="Z10" s="69">
        <v>43</v>
      </c>
      <c r="AA10" s="69">
        <v>45</v>
      </c>
      <c r="AB10" s="70"/>
      <c r="AC10" s="71">
        <v>45</v>
      </c>
      <c r="AD10" s="71">
        <v>45</v>
      </c>
      <c r="AE10" s="71">
        <v>45</v>
      </c>
      <c r="AF10" s="71">
        <v>45</v>
      </c>
      <c r="AG10" s="71">
        <v>45</v>
      </c>
      <c r="AH10" s="71">
        <v>45</v>
      </c>
      <c r="AI10" s="74"/>
      <c r="AJ10" s="75"/>
      <c r="AK10" s="33">
        <v>45</v>
      </c>
    </row>
    <row r="11" spans="1:37" ht="16" x14ac:dyDescent="0.2">
      <c r="A11" s="65" t="s">
        <v>43</v>
      </c>
      <c r="B11" s="98">
        <f>0.5*((B10/C10)+(D10/E10))*100</f>
        <v>89.015151515151516</v>
      </c>
      <c r="C11" s="98"/>
      <c r="D11" s="98"/>
      <c r="E11" s="98"/>
      <c r="F11" s="11">
        <v>100</v>
      </c>
      <c r="G11" s="98">
        <f>0.5*(G10/H10+I10/J10)*100</f>
        <v>65.555555555555557</v>
      </c>
      <c r="H11" s="98"/>
      <c r="I11" s="98"/>
      <c r="J11" s="98"/>
      <c r="K11" s="11">
        <f>B11+F11+G11</f>
        <v>254.57070707070704</v>
      </c>
      <c r="L11" s="15">
        <f>L10*20</f>
        <v>40</v>
      </c>
      <c r="M11" s="15"/>
      <c r="N11" s="99">
        <f>N10/O10*100</f>
        <v>100</v>
      </c>
      <c r="O11" s="99"/>
      <c r="P11" s="15">
        <f>(L11+N11)/2</f>
        <v>70</v>
      </c>
      <c r="Q11" s="68">
        <f>Q10*20</f>
        <v>100</v>
      </c>
      <c r="R11" s="68">
        <f>R10*20</f>
        <v>60</v>
      </c>
      <c r="S11" s="60">
        <f>S10/T10*100</f>
        <v>42.857142857142854</v>
      </c>
      <c r="T11" s="60"/>
      <c r="U11" s="60">
        <f>SUM(Q11:T11)</f>
        <v>202.85714285714286</v>
      </c>
      <c r="V11" s="100">
        <f>V10/W10*100</f>
        <v>100</v>
      </c>
      <c r="W11" s="100"/>
      <c r="X11" s="100">
        <f>X10/Y10*100</f>
        <v>100</v>
      </c>
      <c r="Y11" s="100"/>
      <c r="Z11" s="100">
        <f>Z10/AA10*100</f>
        <v>95.555555555555557</v>
      </c>
      <c r="AA11" s="100"/>
      <c r="AB11" s="61">
        <f>SUM(V11:AA11)</f>
        <v>295.55555555555554</v>
      </c>
      <c r="AC11" s="101">
        <f>AC10/AD10*100</f>
        <v>100</v>
      </c>
      <c r="AD11" s="101"/>
      <c r="AE11" s="101">
        <f>AE10/AF10*100</f>
        <v>100</v>
      </c>
      <c r="AF11" s="101"/>
      <c r="AG11" s="101">
        <f>AG10/AH10*100</f>
        <v>100</v>
      </c>
      <c r="AH11" s="101"/>
      <c r="AI11" s="62">
        <f>SUM(AC11:AH11)</f>
        <v>300</v>
      </c>
      <c r="AJ11" s="75"/>
      <c r="AK11" s="56"/>
    </row>
    <row r="12" spans="1:37" ht="16" x14ac:dyDescent="0.2">
      <c r="A12" s="56" t="s">
        <v>44</v>
      </c>
      <c r="B12" s="95">
        <v>0.3</v>
      </c>
      <c r="C12" s="95"/>
      <c r="D12" s="95"/>
      <c r="E12" s="95"/>
      <c r="F12" s="55">
        <v>0.3</v>
      </c>
      <c r="G12" s="95">
        <v>0.4</v>
      </c>
      <c r="H12" s="95"/>
      <c r="I12" s="95"/>
      <c r="J12" s="95"/>
      <c r="K12" s="65"/>
      <c r="L12" s="56">
        <v>0.5</v>
      </c>
      <c r="M12" s="56"/>
      <c r="N12" s="88">
        <v>0.5</v>
      </c>
      <c r="O12" s="88"/>
      <c r="P12" s="76"/>
      <c r="Q12" s="56">
        <v>0.3</v>
      </c>
      <c r="R12" s="56">
        <v>0.4</v>
      </c>
      <c r="S12" s="56">
        <v>0.3</v>
      </c>
      <c r="T12" s="56"/>
      <c r="U12" s="68"/>
      <c r="V12" s="88">
        <v>0.4</v>
      </c>
      <c r="W12" s="88"/>
      <c r="X12" s="88">
        <v>0.4</v>
      </c>
      <c r="Y12" s="88"/>
      <c r="Z12" s="88">
        <v>0.2</v>
      </c>
      <c r="AA12" s="88"/>
      <c r="AB12" s="70"/>
      <c r="AC12" s="88">
        <v>0.3</v>
      </c>
      <c r="AD12" s="88"/>
      <c r="AE12" s="88">
        <v>0.2</v>
      </c>
      <c r="AF12" s="88"/>
      <c r="AG12" s="88">
        <v>0.5</v>
      </c>
      <c r="AH12" s="88"/>
      <c r="AI12" s="74"/>
      <c r="AJ12" s="75"/>
      <c r="AK12" s="56"/>
    </row>
    <row r="13" spans="1:37" ht="60" customHeight="1" x14ac:dyDescent="0.2">
      <c r="A13" s="14" t="s">
        <v>45</v>
      </c>
      <c r="B13" s="89">
        <f>B11*B12</f>
        <v>26.704545454545453</v>
      </c>
      <c r="C13" s="89"/>
      <c r="D13" s="89"/>
      <c r="E13" s="89"/>
      <c r="F13" s="72">
        <f>F11*F12</f>
        <v>30</v>
      </c>
      <c r="G13" s="89">
        <f>G11*G12</f>
        <v>26.222222222222225</v>
      </c>
      <c r="H13" s="89"/>
      <c r="I13" s="89"/>
      <c r="J13" s="89"/>
      <c r="K13" s="11">
        <f>B13+F13+G13</f>
        <v>82.926767676767682</v>
      </c>
      <c r="L13" s="58">
        <f>L11*L12</f>
        <v>20</v>
      </c>
      <c r="M13" s="58"/>
      <c r="N13" s="90">
        <f>N11*N12</f>
        <v>50</v>
      </c>
      <c r="O13" s="90"/>
      <c r="P13" s="15">
        <f>L13+N13</f>
        <v>70</v>
      </c>
      <c r="Q13" s="64">
        <f>Q11*Q12</f>
        <v>30</v>
      </c>
      <c r="R13" s="64">
        <f>R11*R12</f>
        <v>24</v>
      </c>
      <c r="S13" s="93">
        <f>S11*S12</f>
        <v>12.857142857142856</v>
      </c>
      <c r="T13" s="94"/>
      <c r="U13" s="60">
        <f>SUM(Q13:T13)</f>
        <v>66.857142857142861</v>
      </c>
      <c r="V13" s="91">
        <f>V11*V12</f>
        <v>40</v>
      </c>
      <c r="W13" s="91"/>
      <c r="X13" s="91">
        <f>X11*X12</f>
        <v>40</v>
      </c>
      <c r="Y13" s="91"/>
      <c r="Z13" s="91">
        <f>Z11*Z12</f>
        <v>19.111111111111111</v>
      </c>
      <c r="AA13" s="91"/>
      <c r="AB13" s="61">
        <f>SUM(V13:AA13)</f>
        <v>99.111111111111114</v>
      </c>
      <c r="AC13" s="92">
        <f>AC11*AC12</f>
        <v>30</v>
      </c>
      <c r="AD13" s="92"/>
      <c r="AE13" s="92">
        <f>AE11*AE12</f>
        <v>20</v>
      </c>
      <c r="AF13" s="92"/>
      <c r="AG13" s="92">
        <f>AG11*AG12</f>
        <v>50</v>
      </c>
      <c r="AH13" s="92"/>
      <c r="AI13" s="62">
        <f>SUM(AC13:AH13)</f>
        <v>100</v>
      </c>
      <c r="AJ13" s="73">
        <f>(K13+P13+U13+AB13+AI13)/5</f>
        <v>83.779004329004323</v>
      </c>
      <c r="AK13" s="56"/>
    </row>
    <row r="14" spans="1:37" ht="16" x14ac:dyDescent="0.2">
      <c r="A14" s="97" t="s">
        <v>66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56"/>
    </row>
    <row r="15" spans="1:37" ht="34" x14ac:dyDescent="0.2">
      <c r="A15" s="13" t="s">
        <v>42</v>
      </c>
      <c r="B15" s="79">
        <v>8</v>
      </c>
      <c r="C15" s="79">
        <v>12</v>
      </c>
      <c r="D15" s="79">
        <v>1</v>
      </c>
      <c r="E15" s="79">
        <v>44</v>
      </c>
      <c r="F15" s="79">
        <v>1</v>
      </c>
      <c r="G15" s="79">
        <v>136</v>
      </c>
      <c r="H15" s="79">
        <v>180</v>
      </c>
      <c r="I15" s="79">
        <v>71</v>
      </c>
      <c r="J15" s="79">
        <v>180</v>
      </c>
      <c r="K15" s="65"/>
      <c r="L15" s="20">
        <v>2</v>
      </c>
      <c r="M15" s="20"/>
      <c r="N15" s="20">
        <v>178</v>
      </c>
      <c r="O15" s="20">
        <v>180</v>
      </c>
      <c r="P15" s="16"/>
      <c r="Q15" s="67">
        <v>5</v>
      </c>
      <c r="R15" s="67">
        <v>3</v>
      </c>
      <c r="S15" s="67">
        <v>15</v>
      </c>
      <c r="T15" s="67">
        <v>16</v>
      </c>
      <c r="U15" s="68"/>
      <c r="V15" s="69">
        <v>178</v>
      </c>
      <c r="W15" s="69">
        <v>180</v>
      </c>
      <c r="X15" s="69">
        <v>179</v>
      </c>
      <c r="Y15" s="69">
        <v>180</v>
      </c>
      <c r="Z15" s="69">
        <v>117</v>
      </c>
      <c r="AA15" s="69">
        <v>180</v>
      </c>
      <c r="AB15" s="70"/>
      <c r="AC15" s="71">
        <v>179</v>
      </c>
      <c r="AD15" s="71">
        <v>180</v>
      </c>
      <c r="AE15" s="71">
        <v>178</v>
      </c>
      <c r="AF15" s="71">
        <v>180</v>
      </c>
      <c r="AG15" s="71">
        <v>179</v>
      </c>
      <c r="AH15" s="71">
        <v>180</v>
      </c>
      <c r="AI15" s="74"/>
      <c r="AJ15" s="75"/>
      <c r="AK15" s="33">
        <v>180</v>
      </c>
    </row>
    <row r="16" spans="1:37" ht="17" x14ac:dyDescent="0.2">
      <c r="A16" s="12" t="s">
        <v>43</v>
      </c>
      <c r="B16" s="98">
        <f>0.5*((B15/C15)+(D15/E15))*100</f>
        <v>34.469696969696969</v>
      </c>
      <c r="C16" s="98"/>
      <c r="D16" s="98"/>
      <c r="E16" s="98"/>
      <c r="F16" s="65">
        <f>F15*30</f>
        <v>30</v>
      </c>
      <c r="G16" s="98">
        <f>0.5*(G15/H15+I15/J15)*100</f>
        <v>57.499999999999993</v>
      </c>
      <c r="H16" s="98"/>
      <c r="I16" s="98"/>
      <c r="J16" s="98"/>
      <c r="K16" s="11">
        <f>B16+F16+G16</f>
        <v>121.96969696969697</v>
      </c>
      <c r="L16" s="15">
        <f>L15*20</f>
        <v>40</v>
      </c>
      <c r="M16" s="15"/>
      <c r="N16" s="99">
        <f>N15/O15*100</f>
        <v>98.888888888888886</v>
      </c>
      <c r="O16" s="99"/>
      <c r="P16" s="15">
        <f>(L16+N16)/2</f>
        <v>69.444444444444443</v>
      </c>
      <c r="Q16" s="60">
        <f>Q15*20</f>
        <v>100</v>
      </c>
      <c r="R16" s="60">
        <f>R15*20</f>
        <v>60</v>
      </c>
      <c r="S16" s="60">
        <f>S15/T15*100</f>
        <v>93.75</v>
      </c>
      <c r="T16" s="60"/>
      <c r="U16" s="60">
        <f>SUM(Q16:T16)</f>
        <v>253.75</v>
      </c>
      <c r="V16" s="100">
        <f>V15/W15*100</f>
        <v>98.888888888888886</v>
      </c>
      <c r="W16" s="100"/>
      <c r="X16" s="100">
        <f>X15/Y15*100</f>
        <v>99.444444444444443</v>
      </c>
      <c r="Y16" s="100"/>
      <c r="Z16" s="100">
        <f>Z15/AA15*100</f>
        <v>65</v>
      </c>
      <c r="AA16" s="100"/>
      <c r="AB16" s="61">
        <f>SUM(V16:AA16)</f>
        <v>263.33333333333331</v>
      </c>
      <c r="AC16" s="101">
        <f>AC15/AD15*100</f>
        <v>99.444444444444443</v>
      </c>
      <c r="AD16" s="101"/>
      <c r="AE16" s="101">
        <f>AE15/AF15*100</f>
        <v>98.888888888888886</v>
      </c>
      <c r="AF16" s="101"/>
      <c r="AG16" s="101">
        <f>AG15/AH15*100</f>
        <v>99.444444444444443</v>
      </c>
      <c r="AH16" s="101"/>
      <c r="AI16" s="62">
        <f>SUM(AC16:AH16)</f>
        <v>297.77777777777777</v>
      </c>
      <c r="AJ16" s="75"/>
      <c r="AK16" s="56"/>
    </row>
    <row r="17" spans="1:37" ht="16" x14ac:dyDescent="0.2">
      <c r="A17" s="54" t="s">
        <v>44</v>
      </c>
      <c r="B17" s="88">
        <v>0.3</v>
      </c>
      <c r="C17" s="88"/>
      <c r="D17" s="88"/>
      <c r="E17" s="88"/>
      <c r="F17" s="56">
        <v>0.3</v>
      </c>
      <c r="G17" s="88">
        <v>0.4</v>
      </c>
      <c r="H17" s="88"/>
      <c r="I17" s="88"/>
      <c r="J17" s="88"/>
      <c r="K17" s="65"/>
      <c r="L17" s="55">
        <v>0.5</v>
      </c>
      <c r="M17" s="55"/>
      <c r="N17" s="95">
        <v>0.5</v>
      </c>
      <c r="O17" s="95"/>
      <c r="P17" s="16"/>
      <c r="Q17" s="56">
        <v>0.3</v>
      </c>
      <c r="R17" s="56">
        <v>0.4</v>
      </c>
      <c r="S17" s="56">
        <v>0.3</v>
      </c>
      <c r="T17" s="56"/>
      <c r="U17" s="68"/>
      <c r="V17" s="88">
        <v>0.4</v>
      </c>
      <c r="W17" s="88"/>
      <c r="X17" s="88">
        <v>0.4</v>
      </c>
      <c r="Y17" s="88"/>
      <c r="Z17" s="88">
        <v>0.2</v>
      </c>
      <c r="AA17" s="88"/>
      <c r="AB17" s="70"/>
      <c r="AC17" s="88">
        <v>0.3</v>
      </c>
      <c r="AD17" s="88"/>
      <c r="AE17" s="88">
        <v>0.2</v>
      </c>
      <c r="AF17" s="88"/>
      <c r="AG17" s="88">
        <v>0.5</v>
      </c>
      <c r="AH17" s="88"/>
      <c r="AI17" s="74"/>
      <c r="AJ17" s="75"/>
      <c r="AK17" s="56"/>
    </row>
    <row r="18" spans="1:37" ht="51" x14ac:dyDescent="0.2">
      <c r="A18" s="14" t="s">
        <v>45</v>
      </c>
      <c r="B18" s="89">
        <f>B16*B17</f>
        <v>10.34090909090909</v>
      </c>
      <c r="C18" s="89"/>
      <c r="D18" s="89"/>
      <c r="E18" s="89"/>
      <c r="F18" s="72">
        <f>F16*F17</f>
        <v>9</v>
      </c>
      <c r="G18" s="89">
        <f>G16*G17</f>
        <v>23</v>
      </c>
      <c r="H18" s="89"/>
      <c r="I18" s="89"/>
      <c r="J18" s="89"/>
      <c r="K18" s="11">
        <f>B18+F18+G18</f>
        <v>42.340909090909093</v>
      </c>
      <c r="L18" s="58">
        <f>L16*L17</f>
        <v>20</v>
      </c>
      <c r="M18" s="58"/>
      <c r="N18" s="90">
        <f>N16*N17</f>
        <v>49.444444444444443</v>
      </c>
      <c r="O18" s="90"/>
      <c r="P18" s="15">
        <f>L18+N18</f>
        <v>69.444444444444443</v>
      </c>
      <c r="Q18" s="64">
        <f>Q16*Q17</f>
        <v>30</v>
      </c>
      <c r="R18" s="64">
        <f>R16*R17</f>
        <v>24</v>
      </c>
      <c r="S18" s="93">
        <f>S16*S17</f>
        <v>28.125</v>
      </c>
      <c r="T18" s="94"/>
      <c r="U18" s="60">
        <f>SUM(Q18:T18)</f>
        <v>82.125</v>
      </c>
      <c r="V18" s="91">
        <f>V16*V17</f>
        <v>39.555555555555557</v>
      </c>
      <c r="W18" s="91"/>
      <c r="X18" s="91">
        <f>X16*X17</f>
        <v>39.777777777777779</v>
      </c>
      <c r="Y18" s="91"/>
      <c r="Z18" s="91">
        <f>Z16*Z17</f>
        <v>13</v>
      </c>
      <c r="AA18" s="91"/>
      <c r="AB18" s="61">
        <f>SUM(V18:AA18)</f>
        <v>92.333333333333343</v>
      </c>
      <c r="AC18" s="92">
        <f>AC16*AC17</f>
        <v>29.833333333333332</v>
      </c>
      <c r="AD18" s="92"/>
      <c r="AE18" s="92">
        <f>AE16*AE17</f>
        <v>19.777777777777779</v>
      </c>
      <c r="AF18" s="92"/>
      <c r="AG18" s="92">
        <f>AG16*AG17</f>
        <v>49.722222222222221</v>
      </c>
      <c r="AH18" s="92"/>
      <c r="AI18" s="62">
        <f>SUM(AC18:AH18)</f>
        <v>99.333333333333343</v>
      </c>
      <c r="AJ18" s="73">
        <f>(K18+P18+U18+AB18+AI18)/5</f>
        <v>77.115404040404044</v>
      </c>
      <c r="AK18" s="56"/>
    </row>
    <row r="19" spans="1:37" ht="16" x14ac:dyDescent="0.2">
      <c r="A19" s="97" t="s">
        <v>67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56"/>
    </row>
    <row r="20" spans="1:37" ht="34" x14ac:dyDescent="0.2">
      <c r="A20" s="13" t="s">
        <v>42</v>
      </c>
      <c r="B20" s="79">
        <v>11</v>
      </c>
      <c r="C20" s="79">
        <v>12</v>
      </c>
      <c r="D20" s="79">
        <v>36</v>
      </c>
      <c r="E20" s="79">
        <v>44</v>
      </c>
      <c r="F20" s="79">
        <v>5</v>
      </c>
      <c r="G20" s="79">
        <v>48</v>
      </c>
      <c r="H20" s="79">
        <v>57</v>
      </c>
      <c r="I20" s="79">
        <v>43</v>
      </c>
      <c r="J20" s="79">
        <v>57</v>
      </c>
      <c r="K20" s="65"/>
      <c r="L20" s="66">
        <v>2</v>
      </c>
      <c r="M20" s="66"/>
      <c r="N20" s="66">
        <v>46</v>
      </c>
      <c r="O20" s="66">
        <v>57</v>
      </c>
      <c r="P20" s="76"/>
      <c r="Q20" s="67">
        <v>5</v>
      </c>
      <c r="R20" s="67">
        <v>3</v>
      </c>
      <c r="S20" s="67">
        <v>5</v>
      </c>
      <c r="T20" s="67">
        <v>7</v>
      </c>
      <c r="U20" s="68"/>
      <c r="V20" s="69">
        <v>48</v>
      </c>
      <c r="W20" s="69">
        <v>57</v>
      </c>
      <c r="X20" s="69">
        <v>54</v>
      </c>
      <c r="Y20" s="69">
        <v>57</v>
      </c>
      <c r="Z20" s="69">
        <v>44</v>
      </c>
      <c r="AA20" s="69">
        <v>57</v>
      </c>
      <c r="AB20" s="70"/>
      <c r="AC20" s="71">
        <v>52</v>
      </c>
      <c r="AD20" s="71">
        <v>57</v>
      </c>
      <c r="AE20" s="71">
        <v>51</v>
      </c>
      <c r="AF20" s="71">
        <v>57</v>
      </c>
      <c r="AG20" s="71">
        <v>53</v>
      </c>
      <c r="AH20" s="71">
        <v>57</v>
      </c>
      <c r="AI20" s="74"/>
      <c r="AJ20" s="75"/>
      <c r="AK20" s="33">
        <v>57</v>
      </c>
    </row>
    <row r="21" spans="1:37" ht="17" x14ac:dyDescent="0.2">
      <c r="A21" s="12" t="s">
        <v>43</v>
      </c>
      <c r="B21" s="98">
        <f>0.5*((B20/C20)+(D20/E20))*100</f>
        <v>86.742424242424249</v>
      </c>
      <c r="C21" s="98"/>
      <c r="D21" s="98"/>
      <c r="E21" s="98"/>
      <c r="F21" s="11">
        <v>100</v>
      </c>
      <c r="G21" s="98">
        <f>0.5*(G20/H20+I20/J20)*100</f>
        <v>79.824561403508781</v>
      </c>
      <c r="H21" s="98"/>
      <c r="I21" s="98"/>
      <c r="J21" s="98"/>
      <c r="K21" s="11">
        <f>B21+F21+G21</f>
        <v>266.56698564593302</v>
      </c>
      <c r="L21" s="15">
        <f>L20*20</f>
        <v>40</v>
      </c>
      <c r="M21" s="15"/>
      <c r="N21" s="99">
        <f>N20/O20*100</f>
        <v>80.701754385964904</v>
      </c>
      <c r="O21" s="99"/>
      <c r="P21" s="15">
        <f>(L21+N21)/2</f>
        <v>60.350877192982452</v>
      </c>
      <c r="Q21" s="68">
        <f>Q20*20</f>
        <v>100</v>
      </c>
      <c r="R21" s="68">
        <f>R20*20</f>
        <v>60</v>
      </c>
      <c r="S21" s="60">
        <f>S20/T20*100</f>
        <v>71.428571428571431</v>
      </c>
      <c r="T21" s="68"/>
      <c r="U21" s="60">
        <f>SUM(Q21:T21)</f>
        <v>231.42857142857144</v>
      </c>
      <c r="V21" s="100">
        <f>V20/W20*100</f>
        <v>84.210526315789465</v>
      </c>
      <c r="W21" s="100"/>
      <c r="X21" s="100">
        <f>X20/Y20*100</f>
        <v>94.73684210526315</v>
      </c>
      <c r="Y21" s="100"/>
      <c r="Z21" s="100">
        <f>Z20/AA20*100</f>
        <v>77.192982456140342</v>
      </c>
      <c r="AA21" s="100"/>
      <c r="AB21" s="61">
        <f>SUM(V21:AA21)</f>
        <v>256.14035087719293</v>
      </c>
      <c r="AC21" s="101">
        <f>AC20/AD20*100</f>
        <v>91.228070175438589</v>
      </c>
      <c r="AD21" s="101"/>
      <c r="AE21" s="101">
        <f>AE20/AF20*100</f>
        <v>89.473684210526315</v>
      </c>
      <c r="AF21" s="101"/>
      <c r="AG21" s="101">
        <f>AG20/AH20*100</f>
        <v>92.982456140350877</v>
      </c>
      <c r="AH21" s="101"/>
      <c r="AI21" s="62">
        <f>SUM(AC21:AH21)</f>
        <v>273.68421052631578</v>
      </c>
      <c r="AJ21" s="75"/>
      <c r="AK21" s="56"/>
    </row>
    <row r="22" spans="1:37" ht="16" x14ac:dyDescent="0.2">
      <c r="A22" s="54" t="s">
        <v>44</v>
      </c>
      <c r="B22" s="88">
        <v>0.3</v>
      </c>
      <c r="C22" s="88"/>
      <c r="D22" s="88"/>
      <c r="E22" s="88"/>
      <c r="F22" s="56">
        <v>0.3</v>
      </c>
      <c r="G22" s="88">
        <v>0.4</v>
      </c>
      <c r="H22" s="88"/>
      <c r="I22" s="88"/>
      <c r="J22" s="88"/>
      <c r="K22" s="65"/>
      <c r="L22" s="56">
        <v>0.5</v>
      </c>
      <c r="M22" s="56"/>
      <c r="N22" s="88">
        <v>0.5</v>
      </c>
      <c r="O22" s="88"/>
      <c r="P22" s="76"/>
      <c r="Q22" s="56">
        <v>0.3</v>
      </c>
      <c r="R22" s="56">
        <v>0.4</v>
      </c>
      <c r="S22" s="56">
        <v>0.3</v>
      </c>
      <c r="T22" s="56"/>
      <c r="U22" s="68"/>
      <c r="V22" s="88">
        <v>0.4</v>
      </c>
      <c r="W22" s="88"/>
      <c r="X22" s="88">
        <v>0.4</v>
      </c>
      <c r="Y22" s="88"/>
      <c r="Z22" s="88">
        <v>0.2</v>
      </c>
      <c r="AA22" s="88"/>
      <c r="AB22" s="70"/>
      <c r="AC22" s="88">
        <v>0.3</v>
      </c>
      <c r="AD22" s="88"/>
      <c r="AE22" s="88">
        <v>0.2</v>
      </c>
      <c r="AF22" s="88"/>
      <c r="AG22" s="88">
        <v>0.5</v>
      </c>
      <c r="AH22" s="88"/>
      <c r="AI22" s="74"/>
      <c r="AJ22" s="75"/>
      <c r="AK22" s="56"/>
    </row>
    <row r="23" spans="1:37" ht="51" x14ac:dyDescent="0.2">
      <c r="A23" s="14" t="s">
        <v>45</v>
      </c>
      <c r="B23" s="89">
        <f>B21*B22</f>
        <v>26.022727272727273</v>
      </c>
      <c r="C23" s="89"/>
      <c r="D23" s="89"/>
      <c r="E23" s="89"/>
      <c r="F23" s="72">
        <f>F21*F22</f>
        <v>30</v>
      </c>
      <c r="G23" s="89">
        <f>G21*G22</f>
        <v>31.929824561403514</v>
      </c>
      <c r="H23" s="89"/>
      <c r="I23" s="89"/>
      <c r="J23" s="89"/>
      <c r="K23" s="11">
        <f>B23+F23+G23</f>
        <v>87.952551834130787</v>
      </c>
      <c r="L23" s="58">
        <f>L21*L22</f>
        <v>20</v>
      </c>
      <c r="M23" s="58"/>
      <c r="N23" s="90">
        <f>N21*N22</f>
        <v>40.350877192982452</v>
      </c>
      <c r="O23" s="90"/>
      <c r="P23" s="15">
        <f>L23+N23</f>
        <v>60.350877192982452</v>
      </c>
      <c r="Q23" s="64">
        <f>Q21*Q22</f>
        <v>30</v>
      </c>
      <c r="R23" s="64">
        <f>R21*R22</f>
        <v>24</v>
      </c>
      <c r="S23" s="93">
        <f>S21*S22</f>
        <v>21.428571428571427</v>
      </c>
      <c r="T23" s="94"/>
      <c r="U23" s="60">
        <f>SUM(Q23:T23)</f>
        <v>75.428571428571431</v>
      </c>
      <c r="V23" s="91">
        <f>V21*V22</f>
        <v>33.684210526315788</v>
      </c>
      <c r="W23" s="91"/>
      <c r="X23" s="91">
        <f>X21*X22</f>
        <v>37.89473684210526</v>
      </c>
      <c r="Y23" s="91"/>
      <c r="Z23" s="91">
        <f>Z21*Z22</f>
        <v>15.438596491228068</v>
      </c>
      <c r="AA23" s="91"/>
      <c r="AB23" s="61">
        <f>SUM(V23:AA23)</f>
        <v>87.017543859649109</v>
      </c>
      <c r="AC23" s="92">
        <f>AC21*AC22</f>
        <v>27.368421052631575</v>
      </c>
      <c r="AD23" s="92"/>
      <c r="AE23" s="92">
        <f>AE21*AE22</f>
        <v>17.894736842105264</v>
      </c>
      <c r="AF23" s="92"/>
      <c r="AG23" s="92">
        <f>AG21*AG22</f>
        <v>46.491228070175438</v>
      </c>
      <c r="AH23" s="92"/>
      <c r="AI23" s="62">
        <f>SUM(AC23:AH23)</f>
        <v>91.754385964912274</v>
      </c>
      <c r="AJ23" s="73">
        <f>(K23+P23+U23+AB23+AI23)/5</f>
        <v>80.500786056049208</v>
      </c>
      <c r="AK23" s="56"/>
    </row>
    <row r="26" spans="1:37" x14ac:dyDescent="0.2">
      <c r="A26" t="s">
        <v>49</v>
      </c>
      <c r="B26" t="s">
        <v>46</v>
      </c>
      <c r="C26" t="s">
        <v>47</v>
      </c>
      <c r="D26" t="s">
        <v>48</v>
      </c>
      <c r="E26" t="s">
        <v>9</v>
      </c>
      <c r="F26" t="s">
        <v>50</v>
      </c>
      <c r="G26" t="s">
        <v>51</v>
      </c>
      <c r="H26" t="s">
        <v>52</v>
      </c>
      <c r="I26" t="s">
        <v>54</v>
      </c>
      <c r="J26" t="s">
        <v>13</v>
      </c>
      <c r="K26" t="s">
        <v>14</v>
      </c>
      <c r="L26" t="s">
        <v>15</v>
      </c>
      <c r="M26" t="s">
        <v>17</v>
      </c>
      <c r="N26" t="s">
        <v>18</v>
      </c>
      <c r="O26" t="s">
        <v>19</v>
      </c>
    </row>
    <row r="27" spans="1:37" x14ac:dyDescent="0.2">
      <c r="A27" t="str">
        <f>A4</f>
        <v>МДОУ "Центр развития ребенка - детский сад  №17"</v>
      </c>
      <c r="B27" s="40">
        <f>B6</f>
        <v>100</v>
      </c>
      <c r="C27">
        <f>F6</f>
        <v>100</v>
      </c>
      <c r="D27" s="40">
        <f>G6</f>
        <v>59.090909090909079</v>
      </c>
      <c r="E27" s="40">
        <f>L6</f>
        <v>40</v>
      </c>
      <c r="F27" s="40">
        <f>N6</f>
        <v>93.939393939393938</v>
      </c>
      <c r="G27" s="40">
        <f>Q6</f>
        <v>100</v>
      </c>
      <c r="H27" s="40">
        <f>R6</f>
        <v>60</v>
      </c>
      <c r="I27" s="40">
        <f>S6</f>
        <v>75</v>
      </c>
      <c r="J27" s="40">
        <f>V6</f>
        <v>90.909090909090907</v>
      </c>
      <c r="K27" s="40">
        <f>X6</f>
        <v>92.424242424242422</v>
      </c>
      <c r="L27" s="40">
        <f>Z6</f>
        <v>40.909090909090914</v>
      </c>
      <c r="M27" s="40">
        <f>AC6</f>
        <v>100</v>
      </c>
      <c r="N27" s="40">
        <f>AE6</f>
        <v>96.969696969696969</v>
      </c>
      <c r="O27" s="40">
        <f>AG6</f>
        <v>100</v>
      </c>
    </row>
    <row r="28" spans="1:37" x14ac:dyDescent="0.2">
      <c r="A28" t="str">
        <f>A9</f>
        <v>МДОУ "Детский сад  №5"</v>
      </c>
      <c r="B28" s="40">
        <f>B11</f>
        <v>89.015151515151516</v>
      </c>
      <c r="C28" s="40">
        <f>F11</f>
        <v>100</v>
      </c>
      <c r="D28" s="40">
        <f>G11</f>
        <v>65.555555555555557</v>
      </c>
      <c r="E28" s="40">
        <f>L11</f>
        <v>40</v>
      </c>
      <c r="F28" s="40">
        <f>N11</f>
        <v>100</v>
      </c>
      <c r="G28">
        <f>Q11</f>
        <v>100</v>
      </c>
      <c r="H28">
        <f>R11</f>
        <v>60</v>
      </c>
      <c r="I28" s="40">
        <f>S11</f>
        <v>42.857142857142854</v>
      </c>
      <c r="J28" s="40">
        <f>V11</f>
        <v>100</v>
      </c>
      <c r="K28" s="40">
        <f>X11</f>
        <v>100</v>
      </c>
      <c r="L28" s="40">
        <f>Z11</f>
        <v>95.555555555555557</v>
      </c>
      <c r="M28" s="40">
        <f>AC11</f>
        <v>100</v>
      </c>
      <c r="N28" s="40">
        <f>AE11</f>
        <v>100</v>
      </c>
      <c r="O28" s="40">
        <f>AG11</f>
        <v>100</v>
      </c>
    </row>
    <row r="29" spans="1:37" x14ac:dyDescent="0.2">
      <c r="A29" t="str">
        <f>A14</f>
        <v>МОУ ДО  "Детская школа искусств"</v>
      </c>
      <c r="B29" s="40">
        <f>B16</f>
        <v>34.469696969696969</v>
      </c>
      <c r="C29">
        <f>F16</f>
        <v>30</v>
      </c>
      <c r="D29" s="40">
        <f>G16</f>
        <v>57.499999999999993</v>
      </c>
      <c r="E29" s="40">
        <f>L16</f>
        <v>40</v>
      </c>
      <c r="F29" s="40">
        <f>N16</f>
        <v>98.888888888888886</v>
      </c>
      <c r="G29" s="40">
        <f>Q16</f>
        <v>100</v>
      </c>
      <c r="H29" s="40">
        <f>R16</f>
        <v>60</v>
      </c>
      <c r="I29" s="40">
        <f>S16</f>
        <v>93.75</v>
      </c>
      <c r="J29" s="40">
        <f>V16</f>
        <v>98.888888888888886</v>
      </c>
      <c r="K29" s="40">
        <f>X16</f>
        <v>99.444444444444443</v>
      </c>
      <c r="L29" s="40">
        <f>Z16</f>
        <v>65</v>
      </c>
      <c r="M29" s="40">
        <f>AC16</f>
        <v>99.444444444444443</v>
      </c>
      <c r="N29" s="40">
        <f>AE16</f>
        <v>98.888888888888886</v>
      </c>
      <c r="O29" s="40">
        <f>AG16</f>
        <v>99.444444444444443</v>
      </c>
    </row>
    <row r="30" spans="1:37" x14ac:dyDescent="0.2">
      <c r="A30" t="str">
        <f>A19</f>
        <v>МДОУ "Детский сад  №6"</v>
      </c>
      <c r="B30" s="40">
        <f>B21</f>
        <v>86.742424242424249</v>
      </c>
      <c r="C30" s="40">
        <f>F21</f>
        <v>100</v>
      </c>
      <c r="D30" s="40">
        <f>G21</f>
        <v>79.824561403508781</v>
      </c>
      <c r="E30" s="40">
        <f>L21</f>
        <v>40</v>
      </c>
      <c r="F30" s="40">
        <f>N21</f>
        <v>80.701754385964904</v>
      </c>
      <c r="G30">
        <f>Q21</f>
        <v>100</v>
      </c>
      <c r="H30">
        <f>R21</f>
        <v>60</v>
      </c>
      <c r="I30" s="40">
        <f>S21</f>
        <v>71.428571428571431</v>
      </c>
      <c r="J30" s="40">
        <f>V21</f>
        <v>84.210526315789465</v>
      </c>
      <c r="K30" s="40">
        <f>X21</f>
        <v>94.73684210526315</v>
      </c>
      <c r="L30" s="40">
        <f>Z21</f>
        <v>77.192982456140342</v>
      </c>
      <c r="M30" s="40">
        <f>AC21</f>
        <v>91.228070175438589</v>
      </c>
      <c r="N30" s="40">
        <f>AE21</f>
        <v>89.473684210526315</v>
      </c>
      <c r="O30" s="40">
        <f>AG21</f>
        <v>92.982456140350877</v>
      </c>
    </row>
    <row r="74" spans="1:45" ht="16" x14ac:dyDescent="0.2">
      <c r="W74" s="41" t="s">
        <v>60</v>
      </c>
      <c r="X74" s="41" t="s">
        <v>61</v>
      </c>
      <c r="Y74" s="82" t="s">
        <v>48</v>
      </c>
      <c r="Z74" s="82"/>
      <c r="AA74" s="82"/>
      <c r="AB74" s="82"/>
      <c r="AC74" s="83" t="s">
        <v>63</v>
      </c>
      <c r="AD74" s="83"/>
      <c r="AE74" s="84" t="s">
        <v>54</v>
      </c>
      <c r="AF74" s="84"/>
      <c r="AG74" s="84"/>
      <c r="AH74" s="85" t="s">
        <v>13</v>
      </c>
      <c r="AI74" s="85"/>
      <c r="AJ74" s="85" t="s">
        <v>14</v>
      </c>
      <c r="AK74" s="85"/>
      <c r="AL74" s="85" t="s">
        <v>15</v>
      </c>
      <c r="AM74" s="85"/>
      <c r="AN74" s="86" t="s">
        <v>17</v>
      </c>
      <c r="AO74" s="87"/>
      <c r="AP74" s="86" t="s">
        <v>18</v>
      </c>
      <c r="AQ74" s="87"/>
      <c r="AR74" s="86" t="s">
        <v>19</v>
      </c>
      <c r="AS74" s="87"/>
    </row>
    <row r="75" spans="1:45" ht="409.6" x14ac:dyDescent="0.2">
      <c r="Y75" s="42" t="s">
        <v>26</v>
      </c>
      <c r="Z75" s="43" t="s">
        <v>62</v>
      </c>
      <c r="AA75" s="44" t="s">
        <v>28</v>
      </c>
      <c r="AB75" s="43" t="s">
        <v>62</v>
      </c>
      <c r="AC75" s="45" t="s">
        <v>31</v>
      </c>
      <c r="AD75" s="46" t="s">
        <v>62</v>
      </c>
      <c r="AE75" s="47" t="s">
        <v>34</v>
      </c>
      <c r="AF75" s="47" t="s">
        <v>35</v>
      </c>
      <c r="AG75" s="48" t="s">
        <v>62</v>
      </c>
      <c r="AH75" s="50" t="s">
        <v>36</v>
      </c>
      <c r="AI75" s="49" t="s">
        <v>62</v>
      </c>
      <c r="AJ75" s="50" t="s">
        <v>37</v>
      </c>
      <c r="AK75" s="49" t="s">
        <v>62</v>
      </c>
      <c r="AL75" s="50" t="s">
        <v>38</v>
      </c>
      <c r="AM75" s="49" t="s">
        <v>62</v>
      </c>
      <c r="AN75" s="51" t="s">
        <v>39</v>
      </c>
      <c r="AO75" s="52" t="s">
        <v>62</v>
      </c>
      <c r="AP75" s="51" t="s">
        <v>40</v>
      </c>
      <c r="AQ75" s="52" t="s">
        <v>62</v>
      </c>
      <c r="AR75" s="51" t="s">
        <v>41</v>
      </c>
      <c r="AS75" s="52" t="s">
        <v>62</v>
      </c>
    </row>
    <row r="76" spans="1:45" x14ac:dyDescent="0.2">
      <c r="W76" t="str">
        <f>A4</f>
        <v>МДОУ "Центр развития ребенка - детский сад  №17"</v>
      </c>
      <c r="X76" s="40">
        <f>AK5</f>
        <v>66</v>
      </c>
      <c r="Y76" s="40">
        <f>G5</f>
        <v>44</v>
      </c>
      <c r="Z76" s="40">
        <f>Y76/X76*100</f>
        <v>66.666666666666657</v>
      </c>
      <c r="AA76" s="40">
        <f>I5</f>
        <v>34</v>
      </c>
      <c r="AB76" s="40">
        <f>AA76/X76*100</f>
        <v>51.515151515151516</v>
      </c>
      <c r="AC76" s="40">
        <f>N5</f>
        <v>62</v>
      </c>
      <c r="AD76" s="40">
        <f>AC76/X76*100</f>
        <v>93.939393939393938</v>
      </c>
      <c r="AE76" s="80">
        <f>S5</f>
        <v>6</v>
      </c>
      <c r="AF76" s="40">
        <f>T5</f>
        <v>8</v>
      </c>
      <c r="AG76" s="40">
        <f>AE76/AF76*100</f>
        <v>75</v>
      </c>
      <c r="AH76" s="40">
        <f>V5</f>
        <v>60</v>
      </c>
      <c r="AI76" s="40">
        <f>AH76/X76*100</f>
        <v>90.909090909090907</v>
      </c>
      <c r="AJ76" s="40">
        <f>X5</f>
        <v>61</v>
      </c>
      <c r="AK76" s="40">
        <f>AJ76/X76*100</f>
        <v>92.424242424242422</v>
      </c>
      <c r="AL76" s="40">
        <f>Z5</f>
        <v>27</v>
      </c>
      <c r="AM76" s="40">
        <f>AL76/X76*100</f>
        <v>40.909090909090914</v>
      </c>
      <c r="AN76" s="40">
        <f>AC5</f>
        <v>66</v>
      </c>
      <c r="AO76" s="40">
        <f>AN76/X76*100</f>
        <v>100</v>
      </c>
      <c r="AP76" s="40">
        <f>AE5</f>
        <v>64</v>
      </c>
      <c r="AQ76" s="40">
        <f>AP76/X76*100</f>
        <v>96.969696969696969</v>
      </c>
      <c r="AR76" s="40">
        <f>AG5</f>
        <v>66</v>
      </c>
      <c r="AS76" s="53">
        <f>AR76/X76*100</f>
        <v>100</v>
      </c>
    </row>
    <row r="77" spans="1:45" x14ac:dyDescent="0.2">
      <c r="W77" t="str">
        <f>A9</f>
        <v>МДОУ "Детский сад  №5"</v>
      </c>
      <c r="X77" s="40">
        <f>AK10</f>
        <v>45</v>
      </c>
      <c r="Y77" s="40">
        <f>G10</f>
        <v>40</v>
      </c>
      <c r="Z77" s="40">
        <f t="shared" ref="Z77:Z79" si="0">Y77/X77*100</f>
        <v>88.888888888888886</v>
      </c>
      <c r="AA77" s="40">
        <f>I10</f>
        <v>19</v>
      </c>
      <c r="AB77" s="40">
        <f t="shared" ref="AB77:AB79" si="1">AA77/X77*100</f>
        <v>42.222222222222221</v>
      </c>
      <c r="AC77" s="40">
        <f>N10</f>
        <v>45</v>
      </c>
      <c r="AD77" s="40">
        <f t="shared" ref="AD77:AD79" si="2">AC77/X77*100</f>
        <v>100</v>
      </c>
      <c r="AE77" s="40">
        <f>S10</f>
        <v>3</v>
      </c>
      <c r="AF77" s="40">
        <f>T10</f>
        <v>7</v>
      </c>
      <c r="AG77" s="40">
        <f t="shared" ref="AG77:AG79" si="3">AE77/AF77*100</f>
        <v>42.857142857142854</v>
      </c>
      <c r="AH77" s="40">
        <f>V10</f>
        <v>45</v>
      </c>
      <c r="AI77" s="40">
        <f t="shared" ref="AI77:AI79" si="4">AH77/X77*100</f>
        <v>100</v>
      </c>
      <c r="AJ77" s="40">
        <f>X10</f>
        <v>45</v>
      </c>
      <c r="AK77" s="40">
        <f t="shared" ref="AK77:AK79" si="5">AJ77/X77*100</f>
        <v>100</v>
      </c>
      <c r="AL77" s="40">
        <f>Z10</f>
        <v>43</v>
      </c>
      <c r="AM77" s="40">
        <f t="shared" ref="AM77:AM79" si="6">AL77/X77*100</f>
        <v>95.555555555555557</v>
      </c>
      <c r="AN77">
        <f>AC10</f>
        <v>45</v>
      </c>
      <c r="AO77" s="40">
        <f t="shared" ref="AO77:AO79" si="7">AN77/X77*100</f>
        <v>100</v>
      </c>
      <c r="AP77">
        <f>AE10</f>
        <v>45</v>
      </c>
      <c r="AQ77" s="40">
        <f t="shared" ref="AQ77:AQ79" si="8">AP77/X77*100</f>
        <v>100</v>
      </c>
      <c r="AR77">
        <f>AG10</f>
        <v>45</v>
      </c>
      <c r="AS77" s="40">
        <f t="shared" ref="AS77:AS79" si="9">AR77/X77*100</f>
        <v>100</v>
      </c>
    </row>
    <row r="78" spans="1:45" x14ac:dyDescent="0.2">
      <c r="A78" t="s">
        <v>49</v>
      </c>
      <c r="B78" t="s">
        <v>55</v>
      </c>
      <c r="C78" t="s">
        <v>56</v>
      </c>
      <c r="D78" t="s">
        <v>57</v>
      </c>
      <c r="E78" t="s">
        <v>58</v>
      </c>
      <c r="F78" t="s">
        <v>59</v>
      </c>
      <c r="W78" t="str">
        <f>A14</f>
        <v>МОУ ДО  "Детская школа искусств"</v>
      </c>
      <c r="X78" s="40">
        <f>AK15</f>
        <v>180</v>
      </c>
      <c r="Y78" s="40">
        <f>G15</f>
        <v>136</v>
      </c>
      <c r="Z78" s="40">
        <f t="shared" si="0"/>
        <v>75.555555555555557</v>
      </c>
      <c r="AA78" s="40">
        <f>I15</f>
        <v>71</v>
      </c>
      <c r="AB78" s="40">
        <f t="shared" si="1"/>
        <v>39.444444444444443</v>
      </c>
      <c r="AC78" s="40">
        <f>N15</f>
        <v>178</v>
      </c>
      <c r="AD78" s="40">
        <f t="shared" si="2"/>
        <v>98.888888888888886</v>
      </c>
      <c r="AE78" s="40">
        <f>S15</f>
        <v>15</v>
      </c>
      <c r="AF78" s="40">
        <f>T15</f>
        <v>16</v>
      </c>
      <c r="AG78" s="40">
        <f t="shared" si="3"/>
        <v>93.75</v>
      </c>
      <c r="AH78" s="40">
        <f>V15</f>
        <v>178</v>
      </c>
      <c r="AI78" s="40">
        <f t="shared" si="4"/>
        <v>98.888888888888886</v>
      </c>
      <c r="AJ78" s="40">
        <f>X15</f>
        <v>179</v>
      </c>
      <c r="AK78" s="40">
        <f t="shared" si="5"/>
        <v>99.444444444444443</v>
      </c>
      <c r="AL78" s="40">
        <f>Z15</f>
        <v>117</v>
      </c>
      <c r="AM78" s="40">
        <f t="shared" si="6"/>
        <v>65</v>
      </c>
      <c r="AN78">
        <f>AC15</f>
        <v>179</v>
      </c>
      <c r="AO78" s="40">
        <f t="shared" si="7"/>
        <v>99.444444444444443</v>
      </c>
      <c r="AP78">
        <f>AE15</f>
        <v>178</v>
      </c>
      <c r="AQ78" s="40">
        <f t="shared" si="8"/>
        <v>98.888888888888886</v>
      </c>
      <c r="AR78">
        <f>AG15</f>
        <v>179</v>
      </c>
      <c r="AS78" s="40">
        <f t="shared" si="9"/>
        <v>99.444444444444443</v>
      </c>
    </row>
    <row r="79" spans="1:45" ht="16" customHeight="1" x14ac:dyDescent="0.2">
      <c r="A79" t="str">
        <f>A4</f>
        <v>МДОУ "Центр развития ребенка - детский сад  №17"</v>
      </c>
      <c r="B79" s="40">
        <f>K8</f>
        <v>83.636363636363626</v>
      </c>
      <c r="C79" s="40">
        <f>P8</f>
        <v>66.969696969696969</v>
      </c>
      <c r="D79" s="40">
        <f>U8</f>
        <v>76.5</v>
      </c>
      <c r="E79" s="40">
        <f>AB8</f>
        <v>81.51515151515153</v>
      </c>
      <c r="F79" s="40">
        <f>AI8</f>
        <v>99.393939393939391</v>
      </c>
      <c r="L79" t="str">
        <f>A4</f>
        <v>МДОУ "Центр развития ребенка - детский сад  №17"</v>
      </c>
      <c r="M79" s="40">
        <f>AJ8</f>
        <v>81.603030303030295</v>
      </c>
      <c r="W79" t="str">
        <f>A19</f>
        <v>МДОУ "Детский сад  №6"</v>
      </c>
      <c r="X79" s="40">
        <f>AK20</f>
        <v>57</v>
      </c>
      <c r="Y79" s="40">
        <f>G20</f>
        <v>48</v>
      </c>
      <c r="Z79" s="40">
        <f t="shared" si="0"/>
        <v>84.210526315789465</v>
      </c>
      <c r="AA79" s="40">
        <f>I20</f>
        <v>43</v>
      </c>
      <c r="AB79" s="40">
        <f t="shared" si="1"/>
        <v>75.438596491228068</v>
      </c>
      <c r="AC79" s="40">
        <f>N20</f>
        <v>46</v>
      </c>
      <c r="AD79" s="40">
        <f t="shared" si="2"/>
        <v>80.701754385964904</v>
      </c>
      <c r="AE79" s="40">
        <f>S20</f>
        <v>5</v>
      </c>
      <c r="AF79" s="40">
        <f>T20</f>
        <v>7</v>
      </c>
      <c r="AG79" s="40">
        <f t="shared" si="3"/>
        <v>71.428571428571431</v>
      </c>
      <c r="AH79" s="40">
        <f>V20</f>
        <v>48</v>
      </c>
      <c r="AI79" s="40">
        <f t="shared" si="4"/>
        <v>84.210526315789465</v>
      </c>
      <c r="AJ79" s="40">
        <f>X20</f>
        <v>54</v>
      </c>
      <c r="AK79" s="40">
        <f t="shared" si="5"/>
        <v>94.73684210526315</v>
      </c>
      <c r="AL79" s="40">
        <f>Z20</f>
        <v>44</v>
      </c>
      <c r="AM79" s="40">
        <f t="shared" si="6"/>
        <v>77.192982456140342</v>
      </c>
      <c r="AN79">
        <f>AC20</f>
        <v>52</v>
      </c>
      <c r="AO79" s="40">
        <f t="shared" si="7"/>
        <v>91.228070175438589</v>
      </c>
      <c r="AP79">
        <f>AE20</f>
        <v>51</v>
      </c>
      <c r="AQ79" s="40">
        <f t="shared" si="8"/>
        <v>89.473684210526315</v>
      </c>
      <c r="AR79">
        <f>AG20</f>
        <v>53</v>
      </c>
      <c r="AS79" s="40">
        <f t="shared" si="9"/>
        <v>92.982456140350877</v>
      </c>
    </row>
    <row r="80" spans="1:45" x14ac:dyDescent="0.2">
      <c r="A80" t="str">
        <f>A9</f>
        <v>МДОУ "Детский сад  №5"</v>
      </c>
      <c r="B80" s="40">
        <f>K13</f>
        <v>82.926767676767682</v>
      </c>
      <c r="C80" s="40">
        <f>P13</f>
        <v>70</v>
      </c>
      <c r="D80" s="40">
        <f>U13</f>
        <v>66.857142857142861</v>
      </c>
      <c r="E80" s="40">
        <f>AB13</f>
        <v>99.111111111111114</v>
      </c>
      <c r="F80" s="40">
        <f>AI13</f>
        <v>100</v>
      </c>
      <c r="L80" t="str">
        <f>A9</f>
        <v>МДОУ "Детский сад  №5"</v>
      </c>
      <c r="M80" s="40">
        <f>AJ13</f>
        <v>83.779004329004323</v>
      </c>
    </row>
    <row r="81" spans="1:13" x14ac:dyDescent="0.2">
      <c r="A81" t="str">
        <f>A14</f>
        <v>МОУ ДО  "Детская школа искусств"</v>
      </c>
      <c r="B81" s="40">
        <f>K18</f>
        <v>42.340909090909093</v>
      </c>
      <c r="C81" s="40">
        <f>P18</f>
        <v>69.444444444444443</v>
      </c>
      <c r="D81" s="40">
        <f>U18</f>
        <v>82.125</v>
      </c>
      <c r="E81" s="40">
        <f>AB18</f>
        <v>92.333333333333343</v>
      </c>
      <c r="F81" s="40">
        <f>AI18</f>
        <v>99.333333333333343</v>
      </c>
      <c r="L81" t="str">
        <f>A14</f>
        <v>МОУ ДО  "Детская школа искусств"</v>
      </c>
      <c r="M81" s="40">
        <f>AJ18</f>
        <v>77.115404040404044</v>
      </c>
    </row>
    <row r="82" spans="1:13" x14ac:dyDescent="0.2">
      <c r="A82" t="str">
        <f>A19</f>
        <v>МДОУ "Детский сад  №6"</v>
      </c>
      <c r="B82" s="40">
        <f>K23</f>
        <v>87.952551834130787</v>
      </c>
      <c r="C82" s="40">
        <f>P23</f>
        <v>60.350877192982452</v>
      </c>
      <c r="D82" s="40">
        <f>U23</f>
        <v>75.428571428571431</v>
      </c>
      <c r="E82" s="40">
        <f>AB23</f>
        <v>87.017543859649109</v>
      </c>
      <c r="F82" s="40">
        <f>AI23</f>
        <v>91.754385964912274</v>
      </c>
      <c r="L82" t="str">
        <f>A19</f>
        <v>МДОУ "Детский сад  №6"</v>
      </c>
      <c r="M82" s="40">
        <f>AJ23</f>
        <v>80.500786056049208</v>
      </c>
    </row>
    <row r="83" spans="1:13" x14ac:dyDescent="0.2">
      <c r="M83" s="53">
        <f>SUM(M79:M82)</f>
        <v>322.99822472848786</v>
      </c>
    </row>
    <row r="84" spans="1:13" x14ac:dyDescent="0.2">
      <c r="M84" s="40">
        <f>M83/4</f>
        <v>80.749556182121964</v>
      </c>
    </row>
  </sheetData>
  <sheetProtection algorithmName="SHA-512" hashValue="dDeKvD6mBYeQW0T26xOvOtV9JkmiTg7BdHNthOCcJfyD0M9ikV3gmvz34nQy+gfLuORFFRpTq+EUVnDDIk8a0Q==" saltValue="4ur3o4pvNeOEH+QTv7auNw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L79:M81">
    <sortCondition ref="M79"/>
  </sortState>
  <mergeCells count="145">
    <mergeCell ref="AG22:AH22"/>
    <mergeCell ref="B23:E23"/>
    <mergeCell ref="G23:J23"/>
    <mergeCell ref="N23:O23"/>
    <mergeCell ref="V23:W23"/>
    <mergeCell ref="X23:Y23"/>
    <mergeCell ref="Z23:AA23"/>
    <mergeCell ref="AC23:AD23"/>
    <mergeCell ref="AE23:AF23"/>
    <mergeCell ref="AG23:AH23"/>
    <mergeCell ref="S23:T23"/>
    <mergeCell ref="B22:E22"/>
    <mergeCell ref="G22:J22"/>
    <mergeCell ref="N22:O22"/>
    <mergeCell ref="V22:W22"/>
    <mergeCell ref="X22:Y22"/>
    <mergeCell ref="S18:T18"/>
    <mergeCell ref="B18:E18"/>
    <mergeCell ref="G18:J18"/>
    <mergeCell ref="N18:O18"/>
    <mergeCell ref="V18:W18"/>
    <mergeCell ref="X18:Y18"/>
    <mergeCell ref="Z22:AA22"/>
    <mergeCell ref="AC22:AD22"/>
    <mergeCell ref="AE22:AF22"/>
    <mergeCell ref="B21:E21"/>
    <mergeCell ref="G21:J21"/>
    <mergeCell ref="N21:O21"/>
    <mergeCell ref="V21:W21"/>
    <mergeCell ref="X21:Y21"/>
    <mergeCell ref="Z21:AA21"/>
    <mergeCell ref="AC21:AD21"/>
    <mergeCell ref="AE21:AF21"/>
    <mergeCell ref="AG21:AH21"/>
    <mergeCell ref="X17:Y17"/>
    <mergeCell ref="Z17:AA17"/>
    <mergeCell ref="AC17:AD17"/>
    <mergeCell ref="AE17:AF17"/>
    <mergeCell ref="AG17:AH17"/>
    <mergeCell ref="A14:AJ14"/>
    <mergeCell ref="A19:AJ19"/>
    <mergeCell ref="B16:E16"/>
    <mergeCell ref="G16:J16"/>
    <mergeCell ref="N16:O16"/>
    <mergeCell ref="V16:W16"/>
    <mergeCell ref="X16:Y16"/>
    <mergeCell ref="Z16:AA16"/>
    <mergeCell ref="AC16:AD16"/>
    <mergeCell ref="AE16:AF16"/>
    <mergeCell ref="AG16:AH16"/>
    <mergeCell ref="B17:E17"/>
    <mergeCell ref="G17:J17"/>
    <mergeCell ref="N17:O17"/>
    <mergeCell ref="V17:W17"/>
    <mergeCell ref="Z18:AA18"/>
    <mergeCell ref="AC18:AD18"/>
    <mergeCell ref="AE18:AF18"/>
    <mergeCell ref="AG18:AH18"/>
    <mergeCell ref="A1:A2"/>
    <mergeCell ref="B1:K1"/>
    <mergeCell ref="L1:P1"/>
    <mergeCell ref="Q1:U1"/>
    <mergeCell ref="A4:AJ4"/>
    <mergeCell ref="AC8:AD8"/>
    <mergeCell ref="AE8:AF8"/>
    <mergeCell ref="AG8:AH8"/>
    <mergeCell ref="AE7:AF7"/>
    <mergeCell ref="AG7:AH7"/>
    <mergeCell ref="Z8:AA8"/>
    <mergeCell ref="B8:E8"/>
    <mergeCell ref="G8:J8"/>
    <mergeCell ref="N8:O8"/>
    <mergeCell ref="V8:W8"/>
    <mergeCell ref="V1:AB1"/>
    <mergeCell ref="AJ1:AJ2"/>
    <mergeCell ref="B6:E6"/>
    <mergeCell ref="G6:J6"/>
    <mergeCell ref="N6:O6"/>
    <mergeCell ref="S6:T6"/>
    <mergeCell ref="V6:W6"/>
    <mergeCell ref="B7:E7"/>
    <mergeCell ref="AK1:AK2"/>
    <mergeCell ref="B2:E2"/>
    <mergeCell ref="G2:J2"/>
    <mergeCell ref="N2:O2"/>
    <mergeCell ref="S2:T2"/>
    <mergeCell ref="V2:W2"/>
    <mergeCell ref="X2:Y2"/>
    <mergeCell ref="Z2:AA2"/>
    <mergeCell ref="AC2:AD2"/>
    <mergeCell ref="AC1:AI1"/>
    <mergeCell ref="AE2:AF2"/>
    <mergeCell ref="AG2:AH2"/>
    <mergeCell ref="Z6:AA6"/>
    <mergeCell ref="AC6:AD6"/>
    <mergeCell ref="AE6:AF6"/>
    <mergeCell ref="AG6:AH6"/>
    <mergeCell ref="X7:Y7"/>
    <mergeCell ref="X6:Y6"/>
    <mergeCell ref="Z7:AA7"/>
    <mergeCell ref="AC7:AD7"/>
    <mergeCell ref="G7:J7"/>
    <mergeCell ref="N7:O7"/>
    <mergeCell ref="S7:T7"/>
    <mergeCell ref="V7:W7"/>
    <mergeCell ref="S8:T8"/>
    <mergeCell ref="A9:AJ9"/>
    <mergeCell ref="B11:E11"/>
    <mergeCell ref="G11:J11"/>
    <mergeCell ref="N11:O11"/>
    <mergeCell ref="V11:W11"/>
    <mergeCell ref="X11:Y11"/>
    <mergeCell ref="Z11:AA11"/>
    <mergeCell ref="AC11:AD11"/>
    <mergeCell ref="AE11:AF11"/>
    <mergeCell ref="AG11:AH11"/>
    <mergeCell ref="X8:Y8"/>
    <mergeCell ref="AG12:AH12"/>
    <mergeCell ref="B13:E13"/>
    <mergeCell ref="G13:J13"/>
    <mergeCell ref="N13:O13"/>
    <mergeCell ref="V13:W13"/>
    <mergeCell ref="X13:Y13"/>
    <mergeCell ref="Z13:AA13"/>
    <mergeCell ref="AC13:AD13"/>
    <mergeCell ref="AE13:AF13"/>
    <mergeCell ref="AG13:AH13"/>
    <mergeCell ref="S13:T13"/>
    <mergeCell ref="B12:E12"/>
    <mergeCell ref="G12:J12"/>
    <mergeCell ref="N12:O12"/>
    <mergeCell ref="V12:W12"/>
    <mergeCell ref="Z12:AA12"/>
    <mergeCell ref="AC12:AD12"/>
    <mergeCell ref="AE12:AF12"/>
    <mergeCell ref="X12:Y12"/>
    <mergeCell ref="Y74:AB74"/>
    <mergeCell ref="AC74:AD74"/>
    <mergeCell ref="AE74:AG74"/>
    <mergeCell ref="AH74:AI74"/>
    <mergeCell ref="AJ74:AK74"/>
    <mergeCell ref="AL74:AM74"/>
    <mergeCell ref="AN74:AO74"/>
    <mergeCell ref="AP74:AQ74"/>
    <mergeCell ref="AR74:AS7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Мониторинг</dc:title>
  <dc:subject/>
  <dc:creator>Anton Sychev</dc:creator>
  <cp:keywords/>
  <dc:description/>
  <cp:lastModifiedBy>Microsoft Office User</cp:lastModifiedBy>
  <dcterms:created xsi:type="dcterms:W3CDTF">2019-08-06T00:16:54Z</dcterms:created>
  <dcterms:modified xsi:type="dcterms:W3CDTF">2019-09-23T07:15:53Z</dcterms:modified>
  <cp:category/>
</cp:coreProperties>
</file>